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13.ปี 2568\01. ALRO Tracking แผนงาน-ผลงาน\05 รายงาน\02 ภาพรวม\"/>
    </mc:Choice>
  </mc:AlternateContent>
  <xr:revisionPtr revIDLastSave="0" documentId="13_ncr:1_{13D80358-10FD-4BF0-B71F-B227EC0E9DE1}" xr6:coauthVersionLast="47" xr6:coauthVersionMax="47" xr10:uidLastSave="{00000000-0000-0000-0000-000000000000}"/>
  <bookViews>
    <workbookView xWindow="-120" yWindow="-120" windowWidth="24240" windowHeight="13020" xr2:uid="{00000000-000D-0000-FFFF-FFFF00000000}"/>
  </bookViews>
  <sheets>
    <sheet name="สรุปผลงานผลเบิกจ่าย" sheetId="1" r:id="rId1"/>
  </sheets>
  <externalReferences>
    <externalReference r:id="rId2"/>
  </externalReferences>
  <definedNames>
    <definedName name="_xlnm.Print_Area" localSheetId="0">สรุปผลงานผลเบิกจ่าย!$A$1:$K$367</definedName>
    <definedName name="_xlnm.Print_Titles" localSheetId="0">สรุปผลงานผลเบิกจ่าย!$A:$A,สรุปผลงานผลเบิกจ่าย!$3:$5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3" i="1" l="1"/>
  <c r="C252" i="1"/>
  <c r="F238" i="1" l="1"/>
  <c r="F362" i="1"/>
  <c r="F361" i="1"/>
  <c r="S365" i="1"/>
  <c r="D201" i="1"/>
  <c r="C187" i="1"/>
  <c r="D187" i="1"/>
  <c r="E199" i="1"/>
  <c r="Q369" i="1"/>
  <c r="R369" i="1"/>
  <c r="P369" i="1"/>
  <c r="S366" i="1"/>
  <c r="S367" i="1"/>
  <c r="S368" i="1"/>
  <c r="S364" i="1"/>
  <c r="R348" i="1"/>
  <c r="Q348" i="1"/>
  <c r="P348" i="1"/>
  <c r="S347" i="1"/>
  <c r="S346" i="1"/>
  <c r="Q323" i="1"/>
  <c r="R323" i="1"/>
  <c r="P323" i="1"/>
  <c r="S322" i="1"/>
  <c r="S321" i="1"/>
  <c r="D318" i="1"/>
  <c r="Q240" i="1"/>
  <c r="R240" i="1"/>
  <c r="P240" i="1"/>
  <c r="Q169" i="1"/>
  <c r="R169" i="1"/>
  <c r="P169" i="1"/>
  <c r="Q90" i="1"/>
  <c r="R90" i="1"/>
  <c r="P90" i="1"/>
  <c r="D238" i="1"/>
  <c r="S239" i="1"/>
  <c r="S238" i="1"/>
  <c r="S348" i="1" l="1"/>
  <c r="S369" i="1"/>
  <c r="S323" i="1"/>
  <c r="S240" i="1"/>
  <c r="S168" i="1"/>
  <c r="S167" i="1"/>
  <c r="S150" i="1"/>
  <c r="F141" i="1"/>
  <c r="S109" i="1"/>
  <c r="S88" i="1"/>
  <c r="S89" i="1"/>
  <c r="S87" i="1"/>
  <c r="S20" i="1"/>
  <c r="S8" i="1"/>
  <c r="D72" i="1"/>
  <c r="D275" i="1"/>
  <c r="K213" i="1"/>
  <c r="H8" i="1"/>
  <c r="S90" i="1" l="1"/>
  <c r="S169" i="1"/>
  <c r="I310" i="1"/>
  <c r="I292" i="1"/>
  <c r="I274" i="1"/>
  <c r="I200" i="1"/>
  <c r="I6" i="1" s="1"/>
  <c r="I120" i="1"/>
  <c r="I108" i="1"/>
  <c r="I97" i="1"/>
  <c r="I71" i="1"/>
  <c r="I60" i="1"/>
  <c r="I47" i="1"/>
  <c r="I30" i="1"/>
  <c r="I19" i="1"/>
  <c r="I7" i="1"/>
  <c r="F363" i="1"/>
  <c r="F360" i="1"/>
  <c r="F345" i="1"/>
  <c r="F334" i="1"/>
  <c r="F320" i="1"/>
  <c r="F310" i="1"/>
  <c r="F292" i="1"/>
  <c r="F274" i="1"/>
  <c r="F120" i="1"/>
  <c r="F108" i="1"/>
  <c r="F97" i="1"/>
  <c r="F71" i="1"/>
  <c r="F60" i="1"/>
  <c r="F47" i="1"/>
  <c r="F30" i="1"/>
  <c r="F19" i="1"/>
  <c r="F7" i="1"/>
  <c r="F6" i="1"/>
  <c r="E220" i="1" l="1"/>
  <c r="E219" i="1"/>
  <c r="E218" i="1"/>
  <c r="E204" i="1"/>
  <c r="E205" i="1"/>
  <c r="E206" i="1"/>
  <c r="E201" i="1" s="1"/>
  <c r="E207" i="1"/>
  <c r="E209" i="1"/>
  <c r="E203" i="1"/>
  <c r="J200" i="1"/>
  <c r="E197" i="1"/>
  <c r="K187" i="1"/>
  <c r="E176" i="1"/>
  <c r="D167" i="1"/>
  <c r="D168" i="1"/>
  <c r="H167" i="1"/>
  <c r="E160" i="1"/>
  <c r="E155" i="1"/>
  <c r="E156" i="1"/>
  <c r="E153" i="1"/>
  <c r="E144" i="1"/>
  <c r="E143" i="1"/>
  <c r="K131" i="1"/>
  <c r="E112" i="1"/>
  <c r="D109" i="1"/>
  <c r="E115" i="1"/>
  <c r="J108" i="1"/>
  <c r="H109" i="1"/>
  <c r="H108" i="1" s="1"/>
  <c r="E100" i="1"/>
  <c r="G97" i="1"/>
  <c r="H87" i="1"/>
  <c r="E77" i="1"/>
  <c r="E76" i="1"/>
  <c r="E75" i="1"/>
  <c r="H72" i="1"/>
  <c r="H61" i="1"/>
  <c r="H60" i="1" s="1"/>
  <c r="H48" i="1"/>
  <c r="H47" i="1" s="1"/>
  <c r="J30" i="1"/>
  <c r="G30" i="1"/>
  <c r="D20" i="1"/>
  <c r="E24" i="1"/>
  <c r="E25" i="1"/>
  <c r="J19" i="1"/>
  <c r="G19" i="1"/>
  <c r="J7" i="1"/>
  <c r="D346" i="1"/>
  <c r="E303" i="1"/>
  <c r="J292" i="1"/>
  <c r="E295" i="1"/>
  <c r="D283" i="1"/>
  <c r="E280" i="1"/>
  <c r="E278" i="1"/>
  <c r="G274" i="1"/>
  <c r="J255" i="1"/>
  <c r="K255" i="1" s="1"/>
  <c r="D237" i="1"/>
  <c r="D236" i="1"/>
  <c r="E235" i="1"/>
  <c r="E234" i="1"/>
  <c r="E233" i="1"/>
  <c r="E231" i="1"/>
  <c r="E229" i="1"/>
  <c r="E221" i="1"/>
  <c r="E216" i="1"/>
  <c r="E191" i="1"/>
  <c r="E190" i="1"/>
  <c r="E189" i="1"/>
  <c r="E178" i="1"/>
  <c r="C165" i="1"/>
  <c r="E133" i="1"/>
  <c r="D121" i="1"/>
  <c r="E35" i="1"/>
  <c r="E34" i="1"/>
  <c r="E33" i="1"/>
  <c r="D9" i="1"/>
  <c r="D8" i="1"/>
  <c r="D87" i="1"/>
  <c r="D98" i="1"/>
  <c r="K61" i="1"/>
  <c r="G360" i="1"/>
  <c r="D335" i="1"/>
  <c r="D321" i="1"/>
  <c r="E317" i="1"/>
  <c r="K311" i="1"/>
  <c r="G310" i="1"/>
  <c r="E281" i="1"/>
  <c r="E249" i="1"/>
  <c r="E250" i="1"/>
  <c r="E251" i="1"/>
  <c r="E244" i="1"/>
  <c r="E245" i="1"/>
  <c r="E246" i="1"/>
  <c r="E230" i="1"/>
  <c r="E232" i="1"/>
  <c r="E217" i="1"/>
  <c r="E215" i="1"/>
  <c r="E196" i="1"/>
  <c r="E184" i="1"/>
  <c r="E182" i="1"/>
  <c r="C167" i="1"/>
  <c r="E163" i="1"/>
  <c r="D150" i="1"/>
  <c r="E134" i="1"/>
  <c r="K121" i="1"/>
  <c r="E116" i="1"/>
  <c r="K109" i="1"/>
  <c r="E89" i="1"/>
  <c r="J71" i="1"/>
  <c r="E52" i="1"/>
  <c r="E54" i="1"/>
  <c r="E55" i="1"/>
  <c r="E58" i="1"/>
  <c r="E59" i="1"/>
  <c r="E36" i="1"/>
  <c r="H31" i="1"/>
  <c r="H30" i="1" s="1"/>
  <c r="G7" i="1"/>
  <c r="G363" i="1"/>
  <c r="E337" i="1"/>
  <c r="E316" i="1"/>
  <c r="H293" i="1"/>
  <c r="K283" i="1"/>
  <c r="H255" i="1"/>
  <c r="H238" i="1"/>
  <c r="C168" i="1"/>
  <c r="E171" i="1"/>
  <c r="H141" i="1"/>
  <c r="E111" i="1"/>
  <c r="E74" i="1"/>
  <c r="E64" i="1"/>
  <c r="J47" i="1"/>
  <c r="G47" i="1"/>
  <c r="H361" i="1"/>
  <c r="H362" i="1"/>
  <c r="G320" i="1"/>
  <c r="D312" i="1"/>
  <c r="E312" i="1" s="1"/>
  <c r="K275" i="1"/>
  <c r="H227" i="1"/>
  <c r="E154" i="1"/>
  <c r="K72" i="1"/>
  <c r="E90" i="1"/>
  <c r="E57" i="1"/>
  <c r="E51" i="1"/>
  <c r="E22" i="1"/>
  <c r="E11" i="1"/>
  <c r="G334" i="1"/>
  <c r="D62" i="1"/>
  <c r="E62" i="1" s="1"/>
  <c r="E56" i="1"/>
  <c r="E53" i="1"/>
  <c r="D48" i="1"/>
  <c r="E253" i="1"/>
  <c r="G345" i="1"/>
  <c r="E257" i="1"/>
  <c r="D227" i="1"/>
  <c r="E193" i="1"/>
  <c r="K167" i="1"/>
  <c r="K150" i="1"/>
  <c r="E113" i="1"/>
  <c r="E323" i="1"/>
  <c r="E314" i="1"/>
  <c r="H301" i="1"/>
  <c r="E282" i="1"/>
  <c r="E208" i="1"/>
  <c r="K201" i="1"/>
  <c r="E248" i="1"/>
  <c r="E158" i="1"/>
  <c r="C346" i="1"/>
  <c r="B346" i="1"/>
  <c r="C335" i="1"/>
  <c r="B335" i="1"/>
  <c r="C321" i="1"/>
  <c r="B321" i="1"/>
  <c r="E319" i="1"/>
  <c r="C318" i="1"/>
  <c r="E318" i="1" s="1"/>
  <c r="C301" i="1"/>
  <c r="B301" i="1"/>
  <c r="C293" i="1"/>
  <c r="B293" i="1"/>
  <c r="C283" i="1"/>
  <c r="B283" i="1"/>
  <c r="C275" i="1"/>
  <c r="E275" i="1" s="1"/>
  <c r="B275" i="1"/>
  <c r="C255" i="1"/>
  <c r="E252" i="1"/>
  <c r="C238" i="1"/>
  <c r="C227" i="1"/>
  <c r="C201" i="1"/>
  <c r="E187" i="1"/>
  <c r="C150" i="1"/>
  <c r="C141" i="1"/>
  <c r="C131" i="1"/>
  <c r="C121" i="1"/>
  <c r="C109" i="1"/>
  <c r="C98" i="1"/>
  <c r="K97" i="1"/>
  <c r="J97" i="1"/>
  <c r="C87" i="1"/>
  <c r="C72" i="1"/>
  <c r="E72" i="1" s="1"/>
  <c r="C49" i="1"/>
  <c r="B49" i="1"/>
  <c r="C48" i="1"/>
  <c r="B48" i="1"/>
  <c r="C31" i="1"/>
  <c r="B31" i="1"/>
  <c r="C20" i="1"/>
  <c r="B20" i="1"/>
  <c r="C9" i="1"/>
  <c r="C8" i="1"/>
  <c r="E157" i="1"/>
  <c r="E240" i="1"/>
  <c r="D311" i="1"/>
  <c r="E311" i="1" s="1"/>
  <c r="G108" i="1"/>
  <c r="E114" i="1"/>
  <c r="E65" i="1"/>
  <c r="E243" i="1"/>
  <c r="J310" i="1"/>
  <c r="K310" i="1" s="1"/>
  <c r="H311" i="1"/>
  <c r="H310" i="1" s="1"/>
  <c r="D49" i="1"/>
  <c r="E194" i="1"/>
  <c r="J60" i="1"/>
  <c r="G292" i="1"/>
  <c r="H292" i="1" s="1"/>
  <c r="E315" i="1"/>
  <c r="E172" i="1"/>
  <c r="G71" i="1"/>
  <c r="H7" i="1"/>
  <c r="D141" i="1"/>
  <c r="H283" i="1"/>
  <c r="H335" i="1"/>
  <c r="H334" i="1" s="1"/>
  <c r="D301" i="1"/>
  <c r="J274" i="1"/>
  <c r="K274" i="1" s="1"/>
  <c r="D61" i="1"/>
  <c r="E61" i="1" s="1"/>
  <c r="H364" i="1"/>
  <c r="H363" i="1" s="1"/>
  <c r="D255" i="1"/>
  <c r="H346" i="1"/>
  <c r="H345" i="1" s="1"/>
  <c r="E279" i="1"/>
  <c r="K87" i="1"/>
  <c r="G60" i="1"/>
  <c r="H321" i="1"/>
  <c r="H320" i="1" s="1"/>
  <c r="E301" i="1" l="1"/>
  <c r="E255" i="1"/>
  <c r="E49" i="1"/>
  <c r="E48" i="1"/>
  <c r="E346" i="1"/>
  <c r="E8" i="1"/>
  <c r="E227" i="1"/>
  <c r="E98" i="1"/>
  <c r="E238" i="1"/>
  <c r="E9" i="1"/>
  <c r="E87" i="1"/>
  <c r="E321" i="1"/>
  <c r="E141" i="1"/>
  <c r="E150" i="1"/>
  <c r="E335" i="1"/>
  <c r="E283" i="1"/>
  <c r="E121" i="1"/>
  <c r="E20" i="1"/>
  <c r="E109" i="1"/>
  <c r="E123" i="1"/>
  <c r="K301" i="1"/>
  <c r="H98" i="1"/>
  <c r="H97" i="1" s="1"/>
  <c r="H20" i="1"/>
  <c r="H19" i="1" s="1"/>
  <c r="D293" i="1"/>
  <c r="E293" i="1" s="1"/>
  <c r="E165" i="1"/>
  <c r="E177" i="1"/>
  <c r="E185" i="1"/>
  <c r="E180" i="1"/>
  <c r="E181" i="1"/>
  <c r="E186" i="1"/>
  <c r="D31" i="1"/>
  <c r="E31" i="1" s="1"/>
  <c r="K292" i="1"/>
  <c r="K200" i="1"/>
  <c r="J120" i="1"/>
  <c r="E167" i="1"/>
  <c r="E174" i="1"/>
  <c r="G120" i="1"/>
  <c r="H120" i="1" s="1"/>
  <c r="H150" i="1"/>
  <c r="H121" i="1"/>
  <c r="G6" i="1"/>
  <c r="K108" i="1"/>
  <c r="E78" i="1"/>
  <c r="K71" i="1"/>
  <c r="K48" i="1"/>
  <c r="K47" i="1"/>
  <c r="K31" i="1"/>
  <c r="K30" i="1"/>
  <c r="E23" i="1"/>
  <c r="K20" i="1"/>
  <c r="K19" i="1"/>
  <c r="K8" i="1"/>
  <c r="E285" i="1"/>
  <c r="K227" i="1"/>
  <c r="E168" i="1"/>
  <c r="J6" i="1"/>
  <c r="E173" i="1"/>
  <c r="K293" i="1"/>
  <c r="H275" i="1"/>
  <c r="D131" i="1"/>
  <c r="E131" i="1" s="1"/>
  <c r="E12" i="1"/>
  <c r="H274" i="1"/>
  <c r="K60" i="1"/>
  <c r="K7" i="1"/>
  <c r="H360" i="1"/>
  <c r="H71" i="1"/>
  <c r="K120" i="1" l="1"/>
  <c r="H6" i="1"/>
  <c r="K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Corporate Edition</author>
    <author>ALRO</author>
  </authors>
  <commentList>
    <comment ref="G8" authorId="0" shapeId="0" xr:uid="{3A7EF89D-A8AC-44EB-8955-2FE989DB5249}">
      <text>
        <r>
          <rPr>
            <b/>
            <sz val="9"/>
            <color indexed="81"/>
            <rFont val="Tahoma"/>
            <family val="2"/>
          </rPr>
          <t>Corporate Edition:</t>
        </r>
        <r>
          <rPr>
            <sz val="9"/>
            <color indexed="81"/>
            <rFont val="Tahoma"/>
            <family val="2"/>
          </rPr>
          <t xml:space="preserve">
PO 178,914
เบิกจ่าย 1,528,977.23
สำรองเงิน 12,034</t>
        </r>
      </text>
    </comment>
    <comment ref="G20" authorId="0" shapeId="0" xr:uid="{5819E4DB-70A1-4D72-A20A-E90AE4E0E773}">
      <text>
        <r>
          <rPr>
            <b/>
            <sz val="9"/>
            <color indexed="81"/>
            <rFont val="Tahoma"/>
            <family val="2"/>
          </rPr>
          <t>Corporate Edition:</t>
        </r>
        <r>
          <rPr>
            <sz val="9"/>
            <color indexed="81"/>
            <rFont val="Tahoma"/>
            <family val="2"/>
          </rPr>
          <t xml:space="preserve">
PO 17,200
เบิกจ่าย 4,911,549
สำรองเงิน 10,852</t>
        </r>
      </text>
    </comment>
    <comment ref="G87" authorId="0" shapeId="0" xr:uid="{88C2F64B-622C-457F-896A-B3B9CD30884C}">
      <text>
        <r>
          <rPr>
            <b/>
            <sz val="9"/>
            <color indexed="81"/>
            <rFont val="Tahoma"/>
            <family val="2"/>
          </rPr>
          <t>Corporate Edition:</t>
        </r>
        <r>
          <rPr>
            <sz val="9"/>
            <color indexed="81"/>
            <rFont val="Tahoma"/>
            <family val="2"/>
          </rPr>
          <t xml:space="preserve">
PO 17,414,688.50
เบิกจ่าย 26,649,191.88
สำรองเงิน 2,973,064.13</t>
        </r>
      </text>
    </comment>
    <comment ref="G109" authorId="0" shapeId="0" xr:uid="{6EA4CC1C-AA24-46FF-9C4D-3CF363F00DB1}">
      <text>
        <r>
          <rPr>
            <b/>
            <sz val="9"/>
            <color indexed="81"/>
            <rFont val="Tahoma"/>
            <family val="2"/>
          </rPr>
          <t>Corporate Edition:</t>
        </r>
        <r>
          <rPr>
            <sz val="9"/>
            <color indexed="81"/>
            <rFont val="Tahoma"/>
            <family val="2"/>
          </rPr>
          <t xml:space="preserve">
PO -
เบิกจ่าย 7,231,972.42
สำรองเงิน 498,704.40</t>
        </r>
      </text>
    </comment>
    <comment ref="F141" authorId="0" shapeId="0" xr:uid="{746AECF6-5E57-4956-8E37-C7F1A84A5F36}">
      <text>
        <r>
          <rPr>
            <b/>
            <sz val="9"/>
            <color indexed="81"/>
            <rFont val="Tahoma"/>
            <family val="2"/>
          </rPr>
          <t>Corporate Edition:</t>
        </r>
        <r>
          <rPr>
            <sz val="9"/>
            <color indexed="81"/>
            <rFont val="Tahoma"/>
            <family val="2"/>
          </rPr>
          <t xml:space="preserve">
เงินต้นปี 21,668,800</t>
        </r>
      </text>
    </comment>
    <comment ref="G150" authorId="0" shapeId="0" xr:uid="{546321BF-797F-43BE-AFE7-2C4351D91E81}">
      <text>
        <r>
          <rPr>
            <b/>
            <sz val="9"/>
            <color indexed="81"/>
            <rFont val="Tahoma"/>
            <family val="2"/>
          </rPr>
          <t>Corporate Edition:</t>
        </r>
        <r>
          <rPr>
            <sz val="9"/>
            <color indexed="81"/>
            <rFont val="Tahoma"/>
            <family val="2"/>
          </rPr>
          <t xml:space="preserve">
PO 109,890.26
เบิกจ่าย 9,274,447.90
สำรองเงิน 310,385.37</t>
        </r>
      </text>
    </comment>
    <comment ref="G167" authorId="0" shapeId="0" xr:uid="{EE6EA5CA-51D8-4269-877D-08DB7419B6D4}">
      <text>
        <r>
          <rPr>
            <b/>
            <sz val="9"/>
            <color indexed="81"/>
            <rFont val="Tahoma"/>
            <family val="2"/>
          </rPr>
          <t>Corporate Edition:</t>
        </r>
        <r>
          <rPr>
            <sz val="9"/>
            <color indexed="81"/>
            <rFont val="Tahoma"/>
            <family val="2"/>
          </rPr>
          <t xml:space="preserve">
PO 498,353.29
เบิกจ่าย 19,460,277.13
สำรองเงิน 246,522.64</t>
        </r>
      </text>
    </comment>
    <comment ref="F238" authorId="1" shapeId="0" xr:uid="{EE151434-B918-4A47-9D3B-83C5F6573C02}">
      <text>
        <r>
          <rPr>
            <b/>
            <sz val="9"/>
            <color indexed="81"/>
            <rFont val="Tahoma"/>
            <charset val="222"/>
          </rPr>
          <t>ALRO:</t>
        </r>
        <r>
          <rPr>
            <sz val="9"/>
            <color indexed="81"/>
            <rFont val="Tahoma"/>
            <charset val="222"/>
          </rPr>
          <t xml:space="preserve">
</t>
        </r>
      </text>
    </comment>
    <comment ref="G238" authorId="0" shapeId="0" xr:uid="{AE158908-3D8A-43FD-9BD4-3F0DA611AC67}">
      <text>
        <r>
          <rPr>
            <b/>
            <sz val="9"/>
            <color indexed="81"/>
            <rFont val="Tahoma"/>
            <family val="2"/>
          </rPr>
          <t>Corporate Edition:</t>
        </r>
        <r>
          <rPr>
            <sz val="9"/>
            <color indexed="81"/>
            <rFont val="Tahoma"/>
            <family val="2"/>
          </rPr>
          <t xml:space="preserve">
PO 16,512,411.87
เบิกจ่าย 131,156,255.69
สำรองเงิน 4,795,773.12</t>
        </r>
      </text>
    </comment>
    <comment ref="G321" authorId="0" shapeId="0" xr:uid="{A321D769-C804-4162-8DF0-508AF8C5925B}">
      <text>
        <r>
          <rPr>
            <b/>
            <sz val="9"/>
            <color indexed="81"/>
            <rFont val="Tahoma"/>
            <family val="2"/>
          </rPr>
          <t>Corporate Edition:</t>
        </r>
        <r>
          <rPr>
            <sz val="9"/>
            <color indexed="81"/>
            <rFont val="Tahoma"/>
            <family val="2"/>
          </rPr>
          <t xml:space="preserve">
PO 3,468,040
เบิกจ่าย 2,410,909.54
สำรองเงิน 6,033,000</t>
        </r>
      </text>
    </comment>
    <comment ref="G346" authorId="0" shapeId="0" xr:uid="{F2E4AD38-2E9A-4769-9169-E7BE2F67D893}">
      <text>
        <r>
          <rPr>
            <b/>
            <sz val="9"/>
            <color indexed="81"/>
            <rFont val="Tahoma"/>
            <family val="2"/>
          </rPr>
          <t>Corporate Edition:</t>
        </r>
        <r>
          <rPr>
            <sz val="9"/>
            <color indexed="81"/>
            <rFont val="Tahoma"/>
            <family val="2"/>
          </rPr>
          <t xml:space="preserve">
PO 25,461,000
เบิกจ่าย 4,800
สำรองเงิน 7,214,000</t>
        </r>
      </text>
    </comment>
    <comment ref="F361" authorId="1" shapeId="0" xr:uid="{49E7F80B-EB11-487C-84BF-1B3932963DEC}">
      <text>
        <r>
          <rPr>
            <b/>
            <sz val="9"/>
            <color indexed="81"/>
            <rFont val="Tahoma"/>
            <charset val="222"/>
          </rPr>
          <t>ALRO:</t>
        </r>
        <r>
          <rPr>
            <sz val="9"/>
            <color indexed="81"/>
            <rFont val="Tahoma"/>
            <charset val="222"/>
          </rPr>
          <t xml:space="preserve">
</t>
        </r>
      </text>
    </comment>
    <comment ref="F362" authorId="1" shapeId="0" xr:uid="{C45251BD-2FBD-4AD2-840C-67ABBEE580D6}">
      <text>
        <r>
          <rPr>
            <b/>
            <sz val="9"/>
            <color indexed="81"/>
            <rFont val="Tahoma"/>
            <charset val="222"/>
          </rPr>
          <t>ALRO:</t>
        </r>
        <r>
          <rPr>
            <sz val="9"/>
            <color indexed="81"/>
            <rFont val="Tahoma"/>
            <charset val="222"/>
          </rPr>
          <t xml:space="preserve">
</t>
        </r>
      </text>
    </comment>
    <comment ref="G364" authorId="0" shapeId="0" xr:uid="{F394EE38-95AE-4497-8BC4-7628D5CDDF4D}">
      <text>
        <r>
          <rPr>
            <b/>
            <sz val="9"/>
            <color indexed="81"/>
            <rFont val="Tahoma"/>
            <family val="2"/>
          </rPr>
          <t>Corporate Edition:</t>
        </r>
        <r>
          <rPr>
            <sz val="9"/>
            <color indexed="81"/>
            <rFont val="Tahoma"/>
            <family val="2"/>
          </rPr>
          <t xml:space="preserve">
PO 29,674,066.79
เบิกจ่าย 208,712,740.02
สำรองเงิน 13,467,899.06</t>
        </r>
      </text>
    </comment>
  </commentList>
</comments>
</file>

<file path=xl/sharedStrings.xml><?xml version="1.0" encoding="utf-8"?>
<sst xmlns="http://schemas.openxmlformats.org/spreadsheetml/2006/main" count="1072" uniqueCount="245">
  <si>
    <t>รายงานสรุปภาพรวมผลการดำเนินงาน - ผลการใช้จ่ายงบประมาณ ประจำปีงบประมาณ 2568</t>
  </si>
  <si>
    <t>แผนงาน/โครงการ/กิจกรรม</t>
  </si>
  <si>
    <t>หน่วย</t>
  </si>
  <si>
    <t>แผนงาน-ผลงาน</t>
  </si>
  <si>
    <t>งบประมาณตาม พรบ.</t>
  </si>
  <si>
    <t>งบประมาณกองทุนฯ</t>
  </si>
  <si>
    <t>ผลการดำเนินการ</t>
  </si>
  <si>
    <t>ช่วงระยะเวลา
ดำเนินการ</t>
  </si>
  <si>
    <t>สถานะ</t>
  </si>
  <si>
    <t>แผนงาน</t>
  </si>
  <si>
    <t>ผลงาน</t>
  </si>
  <si>
    <t>ร้อยละ</t>
  </si>
  <si>
    <t>ผลการใช้จ่าย</t>
  </si>
  <si>
    <t>ผลการเบิกจ่าย</t>
  </si>
  <si>
    <t>บาท</t>
  </si>
  <si>
    <t>รวมทั้งสิ้น</t>
  </si>
  <si>
    <t/>
  </si>
  <si>
    <t>โครงการพัฒนาเกษตรกรรมยั่งยืน</t>
  </si>
  <si>
    <t>1. กิจกรรมพัฒนาเกษตรกรรมยั่งยืนในเขตปฏิรูปที่ดิน</t>
  </si>
  <si>
    <t>ไร่</t>
  </si>
  <si>
    <t>อยู่ระหว่าง
ดำเนินการ</t>
  </si>
  <si>
    <t>ปีงบประมาณ 68
(1 ต.ค. 67 - 
30 ก.ย. 68)</t>
  </si>
  <si>
    <t>ราย</t>
  </si>
  <si>
    <t>ขั้นตอนการดำเนินงาน</t>
  </si>
  <si>
    <t xml:space="preserve">   พื้นที่ได้รับการส่งเสริมให้เป็นเกษตรกรรมยั่งยืน</t>
  </si>
  <si>
    <t xml:space="preserve">   อบรมเกษตรกร</t>
  </si>
  <si>
    <t>โครงการยกระดับคุณภาพมาตรฐานสินค้าเกษตร</t>
  </si>
  <si>
    <t>2. กิจกรรมตรวจรับรองสินค้าเกษตรในเขตปฏิรูปที่ดินตามมาตรฐาน GAP</t>
  </si>
  <si>
    <t xml:space="preserve">   เกษตรกรยื่นขอรับการรับรองมาตรฐานสินค้า (จังหวัด)</t>
  </si>
  <si>
    <t xml:space="preserve">   เกษตรกรได้รับการตรวจรับรองมาตรฐาน GAP (รายใหม่) (ส่วนกลาง)</t>
  </si>
  <si>
    <t xml:space="preserve">   เกษตรกรได้รับการตรวจติดตามตามมาตรฐาน GAP (รายเก่า) (ส่วนกลาง)</t>
  </si>
  <si>
    <t>โครงการยกระดับศักยภาพการพัฒนาสินค้าเกษตรชีวภาพ</t>
  </si>
  <si>
    <t>3. กิจกรรมยกระดับศักยภาพการพัฒนาสินค้าเกษตรชีวภาพ</t>
  </si>
  <si>
    <t xml:space="preserve">   อบรมกลุ่มเกษตรกร</t>
  </si>
  <si>
    <t>กลุ่ม</t>
  </si>
  <si>
    <t xml:space="preserve">   จัดทำโรงอบพลังงานแสงอาทิตย์</t>
  </si>
  <si>
    <t>แห่ง</t>
  </si>
  <si>
    <t xml:space="preserve">   การสนับสนุนกล้าพันธุ์</t>
  </si>
  <si>
    <t>กล้า</t>
  </si>
  <si>
    <t>โครงการระบบส่งเสริมเกษตรแบบแปลงใหญ่</t>
  </si>
  <si>
    <t>4. กิจกรรมส่งเสริมการเกษตรแบบแปลงใหญ่</t>
  </si>
  <si>
    <t xml:space="preserve">   รวม อบรมเกษตรกร</t>
  </si>
  <si>
    <t>แปลง</t>
  </si>
  <si>
    <t xml:space="preserve">   แปลงใหญ่ปีที่ 3</t>
  </si>
  <si>
    <t xml:space="preserve">   แปลงใหญ่ปีที่ 2</t>
  </si>
  <si>
    <t xml:space="preserve">   แปลงใหญ่ปีที่ 1</t>
  </si>
  <si>
    <t xml:space="preserve">   สนับสนุนปัจจัย</t>
  </si>
  <si>
    <t>โครงการพัฒนาธุรกิจชุมชน</t>
  </si>
  <si>
    <t>5. กิจกรรมพัฒนาธุรกิจชุมชนในเขตปฏิรูปที่ดิน</t>
  </si>
  <si>
    <t xml:space="preserve">   อบรมวิสาหกิจชุมชน สหกรณ์การเกษตร</t>
  </si>
  <si>
    <t>โครงการส่งเสริมการดำเนินงานอันเนื่องมาจากพระราชดำริ</t>
  </si>
  <si>
    <t>6. กิจกรรมพัฒนาตามแนวทางพระราชดำริ</t>
  </si>
  <si>
    <t xml:space="preserve">   1. โครงการคลินิกเกษตรเคลื่อนที่ในพระราชานุเคราะห์ ฯ</t>
  </si>
  <si>
    <t>ครั้ง</t>
  </si>
  <si>
    <t xml:space="preserve">   2. โครงการอนุรักษ์พันธุกรรมพืชฯ (อพ.สธ.)</t>
  </si>
  <si>
    <t>โรงเรียน</t>
  </si>
  <si>
    <t xml:space="preserve">   3. โครงการเพิ่มศักยภาพระบบงานเกษตรภายใต้แผนพัฒนาเด็ก ฯ</t>
  </si>
  <si>
    <t xml:space="preserve">   4. โครงการพัฒนาและรณรงค์การใช้หญ้าแฝก</t>
  </si>
  <si>
    <t xml:space="preserve">   5. โครงการอันเนื่องมาจากพระราชดำริพัฒนาความรู้ 12 โครงการ</t>
  </si>
  <si>
    <t>7. กิจกรรมพัฒนาและส่งเสริมศิลปหัตถกรรม</t>
  </si>
  <si>
    <t xml:space="preserve">   อบรมหลักสูตรฝึกอบรมศิลปหัตถกรรมระยะสั้น</t>
  </si>
  <si>
    <t xml:space="preserve">   อบรมหลักสูตรฝึกอบรมศิลปหัตถกรรมระยะยาว</t>
  </si>
  <si>
    <t>โครงการพัฒนาผู้แทนเกษตรกร</t>
  </si>
  <si>
    <t>8. กิจกรรมพัฒนาผู้แทนเกษตรกรในเขตปฏิรูปที่ดิน</t>
  </si>
  <si>
    <t xml:space="preserve">   อบรมผู้แทนเกษตรกร</t>
  </si>
  <si>
    <t>โครงการพัฒนาเกษตรกรปราดเปรื่อง (Smart Farmer)</t>
  </si>
  <si>
    <t>9. กิจกรรมพัฒนาเกษตรกรปราดเปรื่องในเขตปฏิรูปที่ดิน</t>
  </si>
  <si>
    <t xml:space="preserve">   หลักสูตร 1 การพัฒนาเกษตรกรปราดเปรื่องในเขตปฏิรูปที่ดิน</t>
  </si>
  <si>
    <t xml:space="preserve">   หลักสูตร 2 การพัฒนาต่อยอดศักยภาพเกษตรกรปราดเปรื่องฯ</t>
  </si>
  <si>
    <t xml:space="preserve">   หลักสูตร 3 การขยายผลต้นแบบ New farmer ในเขตปฏิรูปที่ดิน</t>
  </si>
  <si>
    <t xml:space="preserve">   หลักสูตร 4 การศึกษาดูงาน หรือการพัฒนาเพื่อเพิ่มศักยภาพการผลิตฯ</t>
  </si>
  <si>
    <t xml:space="preserve">   หลักสูตร 5 การสร้างและพัฒนาเครือข่าย Smart Farmer</t>
  </si>
  <si>
    <t xml:space="preserve">   สนับสนุนปัจจัยการผลิต</t>
  </si>
  <si>
    <t>โครงการจัดที่ดินเพื่อเกษตรกรรม</t>
  </si>
  <si>
    <t>10. กิจกรรมแผนที่แปลงที่ดินตามมาตรฐาน RTK GNSS Network</t>
  </si>
  <si>
    <t xml:space="preserve">   สำรวจรังวัดด้วยระบบโครงข่ายดาวเทียมแบบจลน์ RTK GNSS</t>
  </si>
  <si>
    <t>11. กิจกรรมตรวจสอบมาตรฐานการสำรวจรังวัดและจัดทำระวางแผนที่ ตามระเบียบ กมร.</t>
  </si>
  <si>
    <t xml:space="preserve">   ตรวจสอบมาตรฐานการสำรวจรังวัดตามระเบียบ กมร.</t>
  </si>
  <si>
    <t xml:space="preserve">   จัดทำและปรังปรุงฐานข้อมูลที่ดินและแผนที่ กมร.</t>
  </si>
  <si>
    <t>12. กิจกรรมศูนย์บริการประชาชน</t>
  </si>
  <si>
    <t xml:space="preserve">   จำนวนผู้รับบริการ</t>
  </si>
  <si>
    <t xml:space="preserve">   จำนวนตำบลที่ออก Mobile Unit</t>
  </si>
  <si>
    <t>ตำบล</t>
  </si>
  <si>
    <t>13. กิจกรรมตรวจสอบที่ดิน</t>
  </si>
  <si>
    <t xml:space="preserve">   กรณีปกติ</t>
  </si>
  <si>
    <t xml:space="preserve">        ผลการลงพื้นที่หาข้อมูลเบื้องต้นจากผู้ที่น่าเชื่อถือได้</t>
  </si>
  <si>
    <t xml:space="preserve">        สรุปผลการพิจารณาของอนุกรรมการกลั่นกรองฯ</t>
  </si>
  <si>
    <t xml:space="preserve">        สรุปผลการตรวจสอบการถือครอง</t>
  </si>
  <si>
    <t xml:space="preserve">   กรณีผิดปกติ</t>
  </si>
  <si>
    <t xml:space="preserve">        สรุปผลการตรวจสอบ</t>
  </si>
  <si>
    <t xml:space="preserve">   การใช้ที่ดินผิดวัตถุประสงค์ตรวจโดยภาพถ่ายทางอากาศ/ดาวเทียม 
(สผส.ตรวจ)</t>
  </si>
  <si>
    <t xml:space="preserve">    การใช้ที่ดินผิดวัตถุประสงค์ตรวจโดยภาพถ่ายทางอากาศ/ดาวเทียม 
(ส.ป.ก.จังหวัด ตรวจ)</t>
  </si>
  <si>
    <t>14. กิจกรรมจัดที่ดิน (ที่เกษตรกรรม)</t>
  </si>
  <si>
    <t xml:space="preserve">      รังวัด</t>
  </si>
  <si>
    <t xml:space="preserve">      สอบสวนสิทธิ</t>
  </si>
  <si>
    <t xml:space="preserve">      มอบ ส.ป.ก.4-01</t>
  </si>
  <si>
    <t>พิพาท/ข้อร้องเรียน (จังหวัดคีย์ผลงาน)</t>
  </si>
  <si>
    <t xml:space="preserve">   การจัดทำเขตที่ดินชุมชน (วงรอบชุมชนใหม่)</t>
  </si>
  <si>
    <t>ชุมชน</t>
  </si>
  <si>
    <t xml:space="preserve">   จัดประชุมประชาคม</t>
  </si>
  <si>
    <t xml:space="preserve">   จัดทำแผนที่เขตที่ดินชุมชน</t>
  </si>
  <si>
    <t xml:space="preserve">   กิจการสนับสนุนหรือเกี่ยวเนื่องฯ</t>
  </si>
  <si>
    <t>16. กิจกรรมบริหารจัดการที่ดินเอกชน</t>
  </si>
  <si>
    <t xml:space="preserve">    16.1 บริหารจัดการที่ดินเอกชน (จัดหาที่ดินเอกชน)</t>
  </si>
  <si>
    <t xml:space="preserve">   การจัดหาที่ดินเพื่อการจัดซื้อที่ดินเอกชน</t>
  </si>
  <si>
    <t xml:space="preserve">   จัดทำป้ายประชาสัมพันธ์เพื่อประกาศพื้นที่</t>
  </si>
  <si>
    <t xml:space="preserve">   ปิดป้ายประชาสัมพันธ์เพื่อประกาศพื้นที่</t>
  </si>
  <si>
    <t xml:space="preserve">   รับคำเสนอขาย/ตรวจสอบความถูกต้องหนังสือแสดงสิทธิในที่ดิน</t>
  </si>
  <si>
    <t xml:space="preserve">   ตรวจสอบสภาพพื้นที่ แปลงที่ดิน การทำประโยชน์/ต่อรองราคา</t>
  </si>
  <si>
    <t xml:space="preserve">   คณะอนุกรรมการจัดซื้อที่ดินพิจารณาความเหมาะสมของที่ดิน</t>
  </si>
  <si>
    <t xml:space="preserve">   นำเสนอ คปจ./อกก.คง.</t>
  </si>
  <si>
    <t xml:space="preserve">    16.2 บริหารจัดการที่ดินเอกชน (7 กิจกรรม)</t>
  </si>
  <si>
    <t xml:space="preserve">   (1.) สำรวจรังวัดปูผังแบ่งแปลงที่ดิน (แปลงว่าง)</t>
  </si>
  <si>
    <t xml:space="preserve">   (2.) จัดทำสัญญาเช่า/เช่าซื้อ (แปลงว่าง)</t>
  </si>
  <si>
    <t xml:space="preserve">   (3.) ปรับปรุงสิทธิ</t>
  </si>
  <si>
    <t xml:space="preserve">   (4.) การสำรวจรังวัดแบ่งแยกในนามเดิมยื่นคำขอออกโฉนดที่ดิน</t>
  </si>
  <si>
    <t xml:space="preserve">   (5.) จดทะเบียนสิทธิและนิติกรรม (ตามสัญญาเช่าซื้อ)</t>
  </si>
  <si>
    <t xml:space="preserve">   (6.) โอนสิทธิและมรดกสิทธิการเช่า/เช่าซื้อ</t>
  </si>
  <si>
    <t xml:space="preserve">   (7.) การเจรจาไกล่เกลี่ยข้อพิพาท</t>
  </si>
  <si>
    <t>17. กิจกรรมสำรวจและออกแบบโครงสร้างพื้นฐานในเขตปฏิรูปที่ดิน</t>
  </si>
  <si>
    <t xml:space="preserve">   สำรวจออกแบบอาคารสิ่งก่อสร้าง</t>
  </si>
  <si>
    <t xml:space="preserve">   สำรวจความเหมาะสมพื้นที่และวางผังแม่บทงานพัฒนาโครงสร้างพื้นฐาน</t>
  </si>
  <si>
    <t xml:space="preserve">   สำรวจพัฒนาเส้นทางคมนาคม</t>
  </si>
  <si>
    <t>กม.</t>
  </si>
  <si>
    <t xml:space="preserve">   สำรวจพัฒนาแหล่งน้ำและระบบกระจายน้ำ</t>
  </si>
  <si>
    <t xml:space="preserve">   มีรูปแบบรายการพร้อมประมาณราคางาน</t>
  </si>
  <si>
    <t>18. กิจกรรมปรับปรุงหนังสืออนุญาตให้เข้าทำประโยชน์ในเขตปฏิรูปที่ดิน 
(ส.ป.ก.4-01) เป็นโฉนดเพื่อการเกษตร</t>
  </si>
  <si>
    <t xml:space="preserve">   ยื่นคำขอ (Link ServiceCenter)</t>
  </si>
  <si>
    <t xml:space="preserve">       - กดรับเรื่อง</t>
  </si>
  <si>
    <t xml:space="preserve">       - อยู่ระหว่างการตรวจ</t>
  </si>
  <si>
    <t xml:space="preserve">       - ตรวจแล้ว ผ่าน</t>
  </si>
  <si>
    <t xml:space="preserve">       - ตรวจแล้ว ไม่ผ่าน</t>
  </si>
  <si>
    <t xml:space="preserve">   จัดทำโฉนดเพื่อการเกษตรแล้วเสร็จ (Link ALRO Land Online)</t>
  </si>
  <si>
    <t>19. กิจกรรมการดำเนินงานตามกระบวนการอุทธรณ์คำสั่งทางปกครองในการปฏิรูปที่ดิน</t>
  </si>
  <si>
    <t>เรื่อง</t>
  </si>
  <si>
    <t>หยุดดำเนินการ
เนื่องจากปิดโครงการ</t>
  </si>
  <si>
    <t xml:space="preserve">   จำนวนเรื่องอุทธรณ์ที่ผ่านการแสวงหาข้อเท็จจริงและพยานหลักฐาน</t>
  </si>
  <si>
    <t>โครงการส่งเสริมและพัฒนาอาชีพเพื่อแก้ไขปัญหาที่ดินทำกินของเกษตรกร</t>
  </si>
  <si>
    <t>20. กิจกรรมยกระดับรายได้เกษตรกรในเขตปฏิรูปที่ดิน
เพื่อลดความเหลื่อมล้ำ</t>
  </si>
  <si>
    <t xml:space="preserve">   อบรม</t>
  </si>
  <si>
    <t xml:space="preserve">       - หลักสูตร 1 การจัดทำสรุปและทบทวนแผนชุมชน</t>
  </si>
  <si>
    <t xml:space="preserve">       - หลักสูตร 2 การส่งเสริมพัฒนาอาชีพและการตลาดในพื้นที่ คทช.</t>
  </si>
  <si>
    <t xml:space="preserve">       - หลักสูตร 3 การพัฒนาสถาบันเกษตรกรในพื้นที่ คทช.</t>
  </si>
  <si>
    <t xml:space="preserve">       - หลักสูตร 4 การศึกษาดูงานเพื่อพัฒนาศักยภาพคณะกรรมการฯ</t>
  </si>
  <si>
    <t>21. กิจกรรมบริหารจัดการพื้นที่ที่ดินแปลงรวม</t>
  </si>
  <si>
    <t xml:space="preserve">   ประสาน/สำรวจพื้นที่/ประสานหน่วยงานที่เกี่ยวข้อง</t>
  </si>
  <si>
    <t>พื้นที่</t>
  </si>
  <si>
    <t>โครงการขับเคลื่อนการปรับปรุงกฎหมายที่เกี่ยวข้องให้สอดคล้องกับผลการดำเนินการปรับปรุงแผนที่แนวเขตที่ดินของรัฐ</t>
  </si>
  <si>
    <t>22. กิจกรรมจัดทำแผนที่แนบท้ายพระราชกฤษฎีกาในพื้นที่ ส.ป.ก. ให้สอดคล้องกับผลการปรับปรุงแผนที่แนวเขตที่ดินรัฐแบบบูรณาการ มาตราส่วน 1:4000 (One Map)</t>
  </si>
  <si>
    <t xml:space="preserve">   จัดทำแผนที่แนบท้ายพระราชกฤษฎีกาในพื้นที่ ส.ป.ก.</t>
  </si>
  <si>
    <t>ฉบับ</t>
  </si>
  <si>
    <t>23. กิจกรรมสำรวจวางโครงหมุดหลักฐานแผนที่และปักหลักเขต</t>
  </si>
  <si>
    <t xml:space="preserve">   การวางโครงหมุดหลักฐานแผนที่และปักหลักเขต</t>
  </si>
  <si>
    <t>โครงการลดการเผาวัสดุเหลือใช้ทางการเกษตรในเขตปฏิรูปที่ดิน</t>
  </si>
  <si>
    <t>24. กิจกรรมลดการเผาวัสดุเหลือใช้ทางการเกษตรในเขตปฏิรูปที่ดิน</t>
  </si>
  <si>
    <t xml:space="preserve">   พื้นที่ที่ได้รับการส่งเสริมและเฝ้าระวังให้มีการลดการเผา</t>
  </si>
  <si>
    <t xml:space="preserve"> </t>
  </si>
  <si>
    <t xml:space="preserve">   รวมอบรมเกษตรกร (นับผลงานเมื่ออบรมครบทั้ง 2 หลักสูตร)</t>
  </si>
  <si>
    <t xml:space="preserve">       - หลักสูตรที่ 1 หลักสูตร แนวทางการลดการเผาไหม้ในเขตปฏิรูปที่ดิน</t>
  </si>
  <si>
    <t xml:space="preserve">       - หลักสูตรที่ 2 การสร้างอาชีพในการบริหารจัดการวัสดุเหลือใช้ฯ</t>
  </si>
  <si>
    <t xml:space="preserve">   ครัวเรือนเกษตรได้รับประโยชน์จากการลดการเผาในพื้นที่เกษตรกรรม</t>
  </si>
  <si>
    <t>โครงการพัฒนาแหล่งน้ำและระบบกระจายน้ำในเขตปฏิรูปที่ดิน</t>
  </si>
  <si>
    <t>25. กิจกรรมพัฒนาแหล่งน้ำและระบบกระจายน้ำในเขตปฏิรูปที่ดิน</t>
  </si>
  <si>
    <t xml:space="preserve">   พัฒนาแหล่งน้ำและระบบกระจายน้ำ</t>
  </si>
  <si>
    <t>โครงการฝายชะลอน้ำแบบชั่วคราวสำหรับการเพิ่มประสิทธิภาพของแหล่งน้ำในเขตปฏิรูปที่ดิน</t>
  </si>
  <si>
    <t>26. กิจกรรมฝายชะลอน้ำแบบชั่วคราวสำหรับการเพิ่มประสิทธิภาพของแหล่งน้ำในเขตปฏิรูปที่ดิน</t>
  </si>
  <si>
    <t xml:space="preserve">   ก่อสร้างฝาย</t>
  </si>
  <si>
    <t>โครงการพัฒนาแหล่งน้ำเพื่อการเกษตรในเขตปฏิรูปที่ดิน</t>
  </si>
  <si>
    <t>27. กิจกรรมขุดสระน้ำพร้อมระบบส่งน้ำ</t>
  </si>
  <si>
    <t xml:space="preserve">1 ต.ค.65 - 30 ก.ย.69 (ทั้งนี้ ระยะเวลาในการดำเนินงานเดิม สิ้นสุดวันที่ 30 ก.ย. 67 ได้ขยายระยะเวลาก่อหนี้ผูกพันข้ามปีงบประมาณ เป็นปีงบประมาณ พ.ศ. 66 - 69 ตามนัยระเบียบว่าด้วยการก่อหนี้ผูกพันข้ามปีงบประมาณ พ.ศ. 66 ข้อ 7 (2) ตามความเห็นของ สงป. ซึ่งขยายระยะเวลาดำเนินการถึง 30 ก.ย. 69) </t>
  </si>
  <si>
    <t xml:space="preserve">   ขุดสระน้ำพร้อมระบบส่งน้ำ</t>
  </si>
  <si>
    <t>รายการค่าใช้จ่ายบุคลากรภาครัฐ</t>
  </si>
  <si>
    <t>กิจกรรมพัฒนาการเกษตรยั่งยืน (งบบุคลากร)</t>
  </si>
  <si>
    <t>กิจกรรมพัฒนาเกษตรยั่งยืน (งบดำเนินงาน)</t>
  </si>
  <si>
    <t>ผลผลิตด้านการปฏิรูปที่ดินเพื่อเกษตรกรรม</t>
  </si>
  <si>
    <t>กิจกรรมบริหารจัดการ</t>
  </si>
  <si>
    <t>1 ต.ค. 67 - 20 ธ.ค. 67 
(ทั้งนี้ ระยะเวลาดำเนินการ 
สิ้นสุดลง เมื่อสำนักงาน
คณะกรรมการกฤษฎีกา 
มีหนังสือ ด่วนที่สุด ที่ นร 0911/340 ลงวันที่ 20 ธันวาคม 2567 เรื่อง ขอหารือปัญหาข้อกฎหมายที่เกี่ยวกับเจ้าหน้าที่ผู้มีอำนาจพิจารณาวินิจฉัยอุทธรณ์คำสั่งทางปกครองในการปฏิรูปที่ดิน)</t>
  </si>
  <si>
    <t>เบิกแทนกัน</t>
  </si>
  <si>
    <t>ได้รับจัดสรร</t>
  </si>
  <si>
    <r>
      <t>สถานะผลการดำเนินงาน :</t>
    </r>
    <r>
      <rPr>
        <sz val="18"/>
        <rFont val="TH Sarabun New"/>
        <family val="2"/>
      </rPr>
      <t xml:space="preserve">
     - ดำเนินการแล้วเสร็จ 48 จังหวัด 
     - อยู่ระหว่างดำเนินการ 24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เนื่องจากงบประมาณในการสนับสนุนปัจจัยการผลิตจะสนับสนุนในช่วงไตรมาสที่ 3
</t>
    </r>
    <r>
      <rPr>
        <b/>
        <sz val="18"/>
        <rFont val="TH Sarabun New"/>
        <family val="2"/>
      </rPr>
      <t xml:space="preserve">ปัญหาอุปสรรค :
</t>
    </r>
    <r>
      <rPr>
        <sz val="18"/>
        <rFont val="TH Sarabun New"/>
        <family val="2"/>
      </rPr>
      <t xml:space="preserve">     1.มีงานตามนโยบายโฉนดเพื่อการเกษตร ทำให้มีภาระเยอะ
     2.จำนวนเจ้าหน้าที่ในระดับจังหวัดมีไม่เพียงพอ
     3.งานโครงการพัฒนาเกษตรกรมีจำนวนมากเกินไป</t>
    </r>
  </si>
  <si>
    <r>
      <t>สถานะผลการดำเนินงาน :</t>
    </r>
    <r>
      <rPr>
        <sz val="18"/>
        <rFont val="TH Sarabun New"/>
        <family val="2"/>
      </rPr>
      <t xml:space="preserve">
     - ดำเนินการตรวจรับรองแล้วเสร็จ 510 ราย 
     - อยู่ระหว่างดำเนินการตรวจรับรอง 1,490 ราย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การตรวจรับรองส่วนใหญ่จะดำเนินการตรวจในไตรมาสที่ 3 และ 4 ซึ่งเป็นฤดูกาลเก็บเกี่ยวผลผลิตของเกษตรกร เพราะการตรวจประเมินจะต้องตรวจครบวงรอบการผลิต ถึงจะให้การรับรองได้ ซึ่งขณะนี้เกษตรกรยังไม่มีผลผลิตให้ตรวจ การเบิกจ่าย/ใช้จ่ายเงินงบประมาณจึงไม่เป็นไปตามแผน โดยค่าใช้จ่ายส่วนใหญ่จะเกิดขึ้นในช่วงไตรมาสที่ 3 และ 4
</t>
    </r>
    <r>
      <rPr>
        <b/>
        <sz val="18"/>
        <rFont val="TH Sarabun New"/>
        <family val="2"/>
      </rPr>
      <t xml:space="preserve">ปัญหาอุปสรรค : </t>
    </r>
    <r>
      <rPr>
        <sz val="18"/>
        <rFont val="TH Sarabun New"/>
        <family val="2"/>
      </rPr>
      <t>-ไม่มี -</t>
    </r>
  </si>
  <si>
    <r>
      <t xml:space="preserve">   </t>
    </r>
    <r>
      <rPr>
        <b/>
        <sz val="18"/>
        <rFont val="TH Sarabun New"/>
        <family val="2"/>
      </rPr>
      <t>รวม</t>
    </r>
    <r>
      <rPr>
        <sz val="18"/>
        <rFont val="TH Sarabun New"/>
        <family val="2"/>
      </rPr>
      <t xml:space="preserve"> ดำเนินการโดยส่วนกลาง</t>
    </r>
  </si>
  <si>
    <r>
      <t>สถานะผลการดำเนินงาน :</t>
    </r>
    <r>
      <rPr>
        <sz val="18"/>
        <rFont val="TH Sarabun New"/>
        <family val="2"/>
      </rPr>
      <t xml:space="preserve">
     - ดำเนินการแล้วเสร็จ 23 จังหวัด 
     - อยู่ระหว่างดำเนินการ 7 จังหวัด และ ส.ป.ก.ส่วนกลาง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มีการเปลี่ยนแปลงกลุ่มเป้าหมาย และพื้นที่ดำเนินการก่อสร้างโรงอบพลังงานแสงอาทิตย์ รวมทั้งเจ้าหน้าที่ ส.ป.ก.จังหวัด มีภารกิจเร่งด่วนตามนโยบายที่ต้องปฏิบัติ ทำให้การดำเนินการจัดอบรมให้กับเกษตรกรมีความล่าช้า และการเบิกจ่าย/ใช้จ่ายเงินงบประมาณไม่เป็นไปตามแผน
</t>
    </r>
    <r>
      <rPr>
        <b/>
        <sz val="18"/>
        <rFont val="TH Sarabun New"/>
        <family val="2"/>
      </rPr>
      <t xml:space="preserve">ปัญหาอุปสรรค :
</t>
    </r>
    <r>
      <rPr>
        <sz val="18"/>
        <rFont val="TH Sarabun New"/>
        <family val="2"/>
      </rPr>
      <t xml:space="preserve">     1. การก่อสร้างโรงอบพลังงานแสงอาทิตย์และการเบิกจ่ายเงินงบประมาณไม่เป็นไปตามแผนงาน เนื่องจากมีการเปลี่ยนแปลงกลุ่มเป้าหมายและพื้นที่ดำเนินการก่อสร้างโรงอบพลังงานแสงอาทิตย์ในเขตปฏิรูปที่ดิน ของ ส.ป.ก.จังหวัด ในบางจังหวัด ทำให้สำนักพัฒนาพื้นที่ปฏิรูปที่ดิน (สพป.) ต้องขออนุมัติแบบก่อสร้างใหม่ทั้งหมด
     2. การจัดสัมมนาเชิงปฏิบัติการและศึกษาดูงาน หลักสูตรการยกระดับศักยภาพการผลิตพืชสมุนไพรในเขตปฏิรูปที่ดินไม่เป็นไปตามแผนการดำเนินงาน เนื่องจากศูนย์การเรียนรู้เพื่อการปฏิรูปที่ดิน (ศกร.) จำเป็นต้องทำการซ่อมแซมหม้อแปลงไฟฟ้าและตู้ควบคุมไฟฟ้า เนื่องจากระบบไฟฟ้าเสื่อมสภาพ รวมทั้งต้องดำเนินการปรับปรุงระบบจำหน่ายไฟฟ้าแรงสูงและอุปกรณ์เป็นการเร่งด่วน เพื่อให้สามารถใช้งานได้ตามเดิม</t>
    </r>
  </si>
  <si>
    <r>
      <t>สถานะผลการดำเนินงาน :</t>
    </r>
    <r>
      <rPr>
        <sz val="18"/>
        <rFont val="TH Sarabun New"/>
        <family val="2"/>
      </rPr>
      <t xml:space="preserve">
     - ดำเนินการแล้วเสร็จ 30 จังหวัด 
     - อยู่ระหว่างดำเนินการ 0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กิจกรรมอยู่ระหว่างดำเนินงาน และ ส.ป.ก.จังหวัด มีภารกิจเร่งด่วนตามนโยบายที่ต้องปฏิบัติ ส่งผลกระทบต่อการวางแผนการดำเนินงานและงบประมาณประกอบกับต้องวางแผนการดำเนินงานให้สอดคล้องกับฤดูการผลิตและความพร้อมของเกษตรกร จึงทำให้ไม่สามารถเบิกจ่าย/ใช้จ่ายเงินงบประมาณได้ตามแผนงาน อีกทั้งงบประมาณส่วนหนึ่งเป็นค่าจ้างจ้างเหมาบริการ ซึ่งมีแผนการใช้ถึงสิ้นปีงบประมาณ
</t>
    </r>
    <r>
      <rPr>
        <b/>
        <sz val="18"/>
        <rFont val="TH Sarabun New"/>
        <family val="2"/>
      </rPr>
      <t xml:space="preserve">ปัญหาอุปสรรค : </t>
    </r>
    <r>
      <rPr>
        <sz val="18"/>
        <rFont val="TH Sarabun New"/>
        <family val="2"/>
      </rPr>
      <t>-ไม่มี-</t>
    </r>
  </si>
  <si>
    <r>
      <t>สถานะผลการดำเนินงาน :</t>
    </r>
    <r>
      <rPr>
        <sz val="18"/>
        <rFont val="TH Sarabun New"/>
        <family val="2"/>
      </rPr>
      <t xml:space="preserve">
     - ดำเนินการแล้วเสร็จ 69 จังหวัด 
     - อยู่ระหว่างดำเนินการ 2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เนื่องจากมีการยกเลิกการก่อสร้างอาคาร ณ ตำบลบ่อสวก อำเภอเมืองน่าน จังหวัดน่าน ทำให้ไม่สามารถเบิกจ่าย/ใช้จ่ายได้ตามแผน
</t>
    </r>
    <r>
      <rPr>
        <b/>
        <sz val="18"/>
        <rFont val="TH Sarabun New"/>
        <family val="2"/>
      </rPr>
      <t xml:space="preserve">ปัญหาอุปสรรค :
</t>
    </r>
    <r>
      <rPr>
        <sz val="18"/>
        <rFont val="TH Sarabun New"/>
        <family val="2"/>
      </rPr>
      <t xml:space="preserve">     - เนื่องจาก ส.ป.ก.จังหวัด เร่งดำเนินการออกโฉนดเพื่อการเกษตรตามนโยบาย จึงทำให้บางจังหวัดจัดฝึกอบรมในช่วงปลายเดือนมีนาคม และบางจังหวัดไม่สามารถจัดอบรมให้แล้วเสร็จภายในเดือนมีนาคมได้ (จังหวัดประจวบคีรีขันธ์, จังหวัดนครศรีธรรมราช)</t>
    </r>
  </si>
  <si>
    <r>
      <t>สถานะผลการดำเนินงาน :</t>
    </r>
    <r>
      <rPr>
        <sz val="18"/>
        <rFont val="TH Sarabun New"/>
        <family val="2"/>
      </rPr>
      <t xml:space="preserve">
     - ดำเนินการแล้วเสร็จ 14 จังหวัด 
     - อยู่ระหว่างดำเนินการ 4 จังหวัด และ ส.ป.ก.ส่วนกลาง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1. อพ.สธ. ยังไม่ดำเนินการอบรม เนื่องจากโรงเรียนอยู่ระหว่างปิดภาคเรียน ทำให้ผลการดำเนินงานและผลการเบิกจ่ายงบประมาณน้อย
     2. โครงการเกษตรวิชญา จังหวัดเชียงใหม่ มีการดำเนินงานล่าช้า เนื่องจากยังอบรมไม่ครบตามหลักสูตรที่กำหนด จึงยังไม่สามารถรายงานผลงานและผลการเบิกจ่ายได้ คาดว่าจะดำเนินการอบรมให้แล้วเสร็จภายใน พฤษภาคม 2568  
     3. ส.ป.ก.จังหวัดจะวางแผนการอบรมในโครงการที่มีเป้าหมายและงบประมาณจำนวนมากก่อนโครงการพระราชดำริ จึงทำให้ผลการเบิกจ่ายน้อย
     4. การสนับสนุนปัจจัยการผลิตจะดำเนินการในไตรมาสที่ 3 และ 4 ทำให้งบประมาณในการสนับสนุนปัจจัยการผลิตยังไม่มีการเบิกจ่าย
</t>
    </r>
    <r>
      <rPr>
        <b/>
        <sz val="18"/>
        <rFont val="TH Sarabun New"/>
        <family val="2"/>
      </rPr>
      <t xml:space="preserve">ปัญหาอุปสรรค : </t>
    </r>
    <r>
      <rPr>
        <sz val="18"/>
        <rFont val="TH Sarabun New"/>
        <family val="2"/>
      </rPr>
      <t>-ไม่มี-</t>
    </r>
  </si>
  <si>
    <r>
      <t>สถานะผลการดำเนินงาน</t>
    </r>
    <r>
      <rPr>
        <sz val="18"/>
        <rFont val="TH Sarabun New"/>
        <family val="2"/>
      </rPr>
      <t xml:space="preserve">
     - ดำเนินการแล้วเสร็จ 60 จังหวัด 
     - อยู่ระหว่างดำเนินการ 7 จังหวัด 
</t>
    </r>
    <r>
      <rPr>
        <b/>
        <sz val="18"/>
        <rFont val="TH Sarabun New"/>
        <family val="2"/>
      </rPr>
      <t xml:space="preserve">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เนื่องจากส่วนใหญ่เป็นงบลงทุน ที่ใช้ดำเนินงานปรับปรุงระบบไฟฟ้าแรงสูง แรงต่ำ ระบบสื่อสารและไฟฟ้าแสงสว่างถนน ระยะที่ 6 ซึ่งอยู่ระหว่างขออนุมัติใช้ TOR และราคากลาง และงานปรับปรุงซ่อมแซมห้องประชุมชั้น 4 อาคารพระมิ่งขวัญ ซึ่งอยู่ระหว่างจัดทำรายงานขอจ้าง รวมถึงอยู่ระหว่างการดำเนินงานในส่วนงานอื่นๆ ที่เกี่ยวข้อง จึงยังไม่ได้ใช้จ่าย/เบิกจ่ายงบประมาณส่วนที่เหลือ
</t>
    </r>
    <r>
      <rPr>
        <b/>
        <sz val="18"/>
        <rFont val="TH Sarabun New"/>
        <family val="2"/>
      </rPr>
      <t xml:space="preserve">ปัญหาอุปสรรค : </t>
    </r>
    <r>
      <rPr>
        <sz val="18"/>
        <rFont val="TH Sarabun New"/>
        <family val="2"/>
      </rPr>
      <t>-ไม่มี-</t>
    </r>
  </si>
  <si>
    <r>
      <t>สถานะผลการดำเนินงาน :</t>
    </r>
    <r>
      <rPr>
        <sz val="18"/>
        <rFont val="TH Sarabun New"/>
        <family val="2"/>
      </rPr>
      <t xml:space="preserve">
     - ดำเนินการแล้วเสร็จ 59 จังหวัด 
     - อยู่ระหว่างดำเนินการ 13 จังหวัด
</t>
    </r>
    <r>
      <rPr>
        <b/>
        <sz val="18"/>
        <rFont val="TH Sarabun New"/>
        <family val="2"/>
      </rPr>
      <t>สถานะการเบิกจ่าย/ใช้จ่าย :</t>
    </r>
    <r>
      <rPr>
        <sz val="18"/>
        <rFont val="TH Sarabun New"/>
        <family val="2"/>
      </rPr>
      <t xml:space="preserve">
     - สาเหตุที่ใช้จ่ายเงิน ไม่เป็นไปตามเกณฑ์ มติ ครม. เดือน มี.ค. (งบประมาณตาม พ.ร.บ. ใช้จ่ายที่ร้อยละ 61.00)เนื่องจากกิจกรรมอยู่ระหว่างดำเนินงาน และ ส.ป.ก.จังหวัด มีภารกิจเร่งด่วนตามนโยบายที่ต้องปฏิบัติ ส่งผลกระทบต่อการวางแผนการดำเนินงานและงบประมาณ และการได้รับงบประมาณมาไม่เต็มปี จึงกำหนดแผนการจัดอบรมไว้ไตรมาสที่ 3 ประกอบกับผู้แทนเกษตรกรบางส่วนอยู่ระหว่างดำเนินการคัดเลือก และแต่งตั้งก่อนที่จะฝึกอบรมได้ ทำให้ไม่สามารถจัดฝึกอบรมได้ ส่งผลให้ไม่สามารถเบิกจ่าย/ใช้จ่ายเงินงบประมาณได้ตามแผน
</t>
    </r>
    <r>
      <rPr>
        <b/>
        <sz val="18"/>
        <rFont val="TH Sarabun New"/>
        <family val="2"/>
      </rPr>
      <t xml:space="preserve">ปัญหาอุปสรรค : </t>
    </r>
    <r>
      <rPr>
        <sz val="18"/>
        <rFont val="TH Sarabun New"/>
        <family val="2"/>
      </rPr>
      <t>- ไม่มี -</t>
    </r>
  </si>
  <si>
    <r>
      <t>สถานะผลการดำเนินงาน :</t>
    </r>
    <r>
      <rPr>
        <sz val="18"/>
        <rFont val="TH Sarabun New"/>
        <family val="2"/>
      </rPr>
      <t xml:space="preserve">
     - ดำเนินการแล้วเสร็จ 22 จังหวัด 
     - อยู่ระหว่างดำเนินการ 27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กิจกรรมอยู่ในระหว่างดำเนินงานและ ส.ป.ก.จังหวัดมีภารกิจเร่งด่วนตามนโยบายที่ต้องเร่งปฏิบัติ จึงทำให้ไม่สามารถดำเนินงานตามแผนงานได้อย่างเต็มประสิทธิภาพ ส่งผลให้ไม่สามารถเบิกจ่าย/ใช้จ่ายเงินงบประมาณได้ตามแผนงาน
</t>
    </r>
    <r>
      <rPr>
        <b/>
        <sz val="18"/>
        <rFont val="TH Sarabun New"/>
        <family val="2"/>
      </rPr>
      <t>ปัญหาอุปสรรค :</t>
    </r>
    <r>
      <rPr>
        <sz val="18"/>
        <rFont val="TH Sarabun New"/>
        <family val="2"/>
      </rPr>
      <t xml:space="preserve">
     - ส.ป.ก.จังหวัดมีภารกิจเร่งด่วนตามนโยบายที่ต้องเร่งปฏิบัติทำให้ไม่สามารถดำเนินงานตามแผนงานได้อย่างเต็มประสิทธิภาพ อีกทั้งในบางพื้นที่ตรงกับฤดูกาลผลิตจึงทำให้ไม่สามารถดำเนินงานได้ตามแผนงาน</t>
    </r>
  </si>
  <si>
    <r>
      <t>สถานะผลการดำเนินงาน :</t>
    </r>
    <r>
      <rPr>
        <sz val="18"/>
        <rFont val="TH Sarabun New"/>
        <family val="2"/>
      </rPr>
      <t xml:space="preserve">
     - ดำเนินการแล้วเสร็จ 4 จังหวัด
     - อยู่ระหว่างดำเนินการ 50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เงินส่วนใหญ่เป็นเงินที่จะต้องออกไปรังวัดภาคสนามทั้งของส่วนกลางและ ส.ป.ก.จังหวัด 
ซึ่ง ส.ป.ก.จังหวัดมีภารกิจงานหลายกิจกรรมทำให้หลายจังหวัดยังไม่ได้สำรวจรังวัด ส่งผลให้การเบิกจ่ายไม่เป็นไปตามเป้าหมาย
</t>
    </r>
    <r>
      <rPr>
        <b/>
        <sz val="18"/>
        <rFont val="TH Sarabun New"/>
        <family val="2"/>
      </rPr>
      <t xml:space="preserve">ปัญหาอุปสรรค : </t>
    </r>
    <r>
      <rPr>
        <sz val="18"/>
        <rFont val="TH Sarabun New"/>
        <family val="2"/>
      </rPr>
      <t>เนื่องจาก ส.ป.ก.จังหวัด มีภารกิจงานจำนวนมากและมีภารกิจเร่งด่วนที่ต้องทำ ผลงานและผลเบิกจ่ายจึงไม่เป็นไปตามเป้าหมาย</t>
    </r>
  </si>
  <si>
    <r>
      <t>สถานะผลการดำเนินงาน :</t>
    </r>
    <r>
      <rPr>
        <sz val="18"/>
        <rFont val="TH Sarabun New"/>
        <family val="2"/>
      </rPr>
      <t xml:space="preserve">
     - ดำเนินการแล้วเสร็จ   1,295,020 ไร่
     - อยู่ระหว่างดำเนินการ 704,980 ไร่
</t>
    </r>
    <r>
      <rPr>
        <b/>
        <sz val="18"/>
        <rFont val="TH Sarabun New"/>
        <family val="2"/>
      </rPr>
      <t>สถานะการเบิกจ่าย/ใช้จ่าย :</t>
    </r>
    <r>
      <rPr>
        <sz val="18"/>
        <rFont val="TH Sarabun New"/>
        <family val="2"/>
      </rPr>
      <t xml:space="preserve">
     - สาเหตุที่เบิกจ่ายเงิน ไม่เป็นไปตามเกณฑ์ มติ ครม. เดือน มี.ค. (งบประมาณกองทุนฯ เบิกจ่ายที่ร้อยละ 53.00)  เนื่องจาก เป็นเงินงบประมาณส่วนค่าลูกจ้างเหมาบริการบุคคลเพื่อจ่ายเป็นค่าตอบแทนรายเดือน และค่าลงพื้นที่ตรวจสอบภาคสนามซึ่งที่ผ่านมาทางกลุ่มเจ้าภาพรอให้ ส.ป.ก.จังหวัดส่งผลการสำรวจรังวัดมาก่อนเพื่อวางแผนออกตรวจภาคสนามเพื่อความคุ้มค่า จึงทำให้ช่วงที่ผ่านมาเบิกได้ไม่ถึงเกณฑ์ที่กำหนด
</t>
    </r>
    <r>
      <rPr>
        <b/>
        <sz val="18"/>
        <rFont val="TH Sarabun New"/>
        <family val="2"/>
      </rPr>
      <t>ปัญหาอุปสรรค : -ไม่มี-</t>
    </r>
  </si>
  <si>
    <r>
      <t>สถานะผลการดำเนินงาน :</t>
    </r>
    <r>
      <rPr>
        <sz val="18"/>
        <rFont val="TH Sarabun New"/>
        <family val="2"/>
      </rPr>
      <t xml:space="preserve">
     - ดำเนินการแล้วเสร็จ 58 จังหวัด 
     - อยู่ระหว่างดำเนินการ 14 จังหวัด 
</t>
    </r>
    <r>
      <rPr>
        <b/>
        <sz val="18"/>
        <rFont val="TH Sarabun New"/>
        <family val="2"/>
      </rPr>
      <t>สถานะการเบิกจ่าย/ใช้จ่าย :</t>
    </r>
    <r>
      <rPr>
        <sz val="18"/>
        <rFont val="TH Sarabun New"/>
        <family val="2"/>
      </rPr>
      <t xml:space="preserve">
     - สาเหตุที่ใช้จ่ายเงิน ไม่เป็นไปตามเกณฑ์ มติ ครม. เดือน มี.ค. (งบประมาณตาม พ.ร.บ. ใช้จ่ายที่ร้อยละ 61.00 ) เนื่องจาก ได้รับงบประมาณมาไม่เต็มปี ส.ป.ก.จังหวัด จึงกำหนดแผนการดำเนินงานให้สอดคล้องกับงบประมาณที่มีอยู่ ทำให้ไม่สามารถเบิกจ่าย/ใช้จ่ายได้ตามแผน
</t>
    </r>
    <r>
      <rPr>
        <b/>
        <sz val="18"/>
        <rFont val="TH Sarabun New"/>
        <family val="2"/>
      </rPr>
      <t xml:space="preserve">ปัญหาอุปสรรค : </t>
    </r>
    <r>
      <rPr>
        <sz val="18"/>
        <rFont val="TH Sarabun New"/>
        <family val="2"/>
      </rPr>
      <t>-ไม่มี-</t>
    </r>
  </si>
  <si>
    <r>
      <t>สถานะผลการดำเนินงาน :</t>
    </r>
    <r>
      <rPr>
        <sz val="18"/>
        <rFont val="TH Sarabun New"/>
        <family val="2"/>
      </rPr>
      <t xml:space="preserve">
     - ดำเนินการแล้วเสร็จ 9 จังหวัด 
     - อยู่ระหว่างดำเนินการ 10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เนื่องจากโครงการตรวจสอบที่ดิน เป็นการใช้เงินงบประมาณจากสองแหล่ง เงินงบประมาณ และเงินนอกงบประมาณ  (เงินกองทุนการปฏิรูปที่ดินเพื่อเกษตรกรรม) เจ้าหน้าที่อาจเกิดความสับสนในการใช้งบประมาณ ในการปฏิบัติงานของโครงการ
</t>
    </r>
    <r>
      <rPr>
        <b/>
        <sz val="18"/>
        <rFont val="TH Sarabun New"/>
        <family val="2"/>
      </rPr>
      <t xml:space="preserve">ปัญหาอุปสรรค :
</t>
    </r>
    <r>
      <rPr>
        <sz val="18"/>
        <rFont val="TH Sarabun New"/>
        <family val="2"/>
      </rPr>
      <t xml:space="preserve">     1. การแบ่งเขตพื้นที่การปกครองใหม่/คาบเกี่ยว ทำให้ข้อมูลที่อยู่เกษตรกรเปลี่ยนแปลงไป แต่ไม่มีการปรับปรุงข้อมูล
     2. เกษตรกรไม่ได้อยู่บนพื้นที่ ที่ตั้งที่ดินที่มีการตรวจสอบ ทำให้ไม่สามารถยืนยันตัวตนได้
     3. การรายงานผลที่เป็นรายแปลงของเกษตรกร และรวบรวมผลการตรวจสอบที่ดินรายจังหวัด ยังไม่มีระบบการรายงานผล ที่สามารถรายงานและประมวลผลในระบบเดียว
     4. ขาดแคลนบุคลากรในการปฏิบัติงาน และเจ้าหน้าที่ยังขาดประสบการณ์และความเชี่ยวชาญในด้านการตรวจสอบที่ดิน และยังขาดความรู้ความเข้าใจเรื่องระเบียบและกฎหมายที่เกี่ยวข้อง
     5. ส.ป.ก.จังหวัด มีงานนโยบายที่เป็นภารกิจเร่งด่วนที่ต้องดำเนินการในคราวเดียวกัน ทำให้การดำเนินงานการตรวจสอบเป็นไปด้วยความล่าช้า</t>
    </r>
  </si>
  <si>
    <r>
      <t>สถานะผลการดำเนินงาน :</t>
    </r>
    <r>
      <rPr>
        <sz val="18"/>
        <rFont val="TH Sarabun New"/>
        <family val="2"/>
      </rPr>
      <t xml:space="preserve">
     - ดำเนินการแล้วเสร็จ 0 จังหวัด 
     - อยู่ระหว่างดำเนินการ 66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การขาดแคลนบุคลากร นายช่างสำรวจ และนิติกร ทำให้ไม่สามารถดำเนินงานตามแผนงานได้อย่างเต็มประสิทธิภาพ ส่งผลให้การรังวัดที่ดินและการสอบสวนสิทธิของเกษตรกรที่มายื่นขอรับการจัดที่ดิน เกิดความล่าช้ากว่าแผนงาน จึงส่งผลให้การเบิกจ่ายงบประมาณต่ำกว่าเกณฑ์
</t>
    </r>
    <r>
      <rPr>
        <b/>
        <sz val="18"/>
        <rFont val="TH Sarabun New"/>
        <family val="2"/>
      </rPr>
      <t>ปัญหาอุปสรรค</t>
    </r>
    <r>
      <rPr>
        <sz val="18"/>
        <rFont val="TH Sarabun New"/>
        <family val="2"/>
      </rPr>
      <t xml:space="preserve"> :
     1. การจัดที่ดินทำกินแปลงเกษตรกรรม กรณีจัดครั้งแรก ต้องนำเข้าคณะทำงานพิจารณาแนวเขตการจัดที่ดินให้แก่เกษตรกร กรณีเป็นที่ดินไม่เคยจัดให้แก่บุคคลใดตามกฎหมายว่าด้วยการปฏิรูปที่ดินเพื่อเกษตรกรรม พิจารณาก่อน เป็นการเพิ่มขั้นตอน และทำให้เกิดความล่าช้าในการจัดที่ดิน 
     2. การจัดที่ดินแทนที่ ต้องมีการตรวจการประกันตนเองของเกษตรกรผ่านเว็บไซต์ของสำนักงานหลักประกันสุขภาพแห่งชาติ (สปสช.) แต่ไม่มีรายละเอียดว่าเป็นการประกันตนในมาตรใดจึงต้องให้เกษตรกรไปขอใบรับรองจากสำนักงานประกันสังคมมายื่นในภายหลัง
</t>
    </r>
  </si>
  <si>
    <r>
      <t xml:space="preserve">   รวม</t>
    </r>
    <r>
      <rPr>
        <sz val="18"/>
        <rFont val="TH Sarabun New"/>
        <family val="2"/>
      </rPr>
      <t xml:space="preserve"> (Link ALRO Land)</t>
    </r>
  </si>
  <si>
    <r>
      <t xml:space="preserve">   จัดที่ดินรอบแรก X-Ray , Code 0-3 </t>
    </r>
    <r>
      <rPr>
        <sz val="18"/>
        <rFont val="TH Sarabun New"/>
        <family val="2"/>
      </rPr>
      <t>(Link ALRO Land)</t>
    </r>
  </si>
  <si>
    <r>
      <t xml:space="preserve">   จัดที่ดินแทนที่ แบ่งแปลง </t>
    </r>
    <r>
      <rPr>
        <sz val="18"/>
        <rFont val="TH Sarabun New"/>
        <family val="2"/>
      </rPr>
      <t>(Link ALRO Land)</t>
    </r>
  </si>
  <si>
    <r>
      <t xml:space="preserve">   จัดที่ดินแทนที่ เต็มแปลง </t>
    </r>
    <r>
      <rPr>
        <sz val="18"/>
        <rFont val="TH Sarabun New"/>
        <family val="2"/>
      </rPr>
      <t>(Link ALRO Land)</t>
    </r>
  </si>
  <si>
    <r>
      <rPr>
        <b/>
        <sz val="18"/>
        <rFont val="TH Sarabun New"/>
        <family val="2"/>
      </rPr>
      <t>สถานะผลการดำเนินงาน :</t>
    </r>
    <r>
      <rPr>
        <sz val="18"/>
        <rFont val="TH Sarabun New"/>
        <family val="2"/>
      </rPr>
      <t xml:space="preserve">
     - ดำเนินการแล้วเสร็จ 1 จังหวัด (จังหวัดจันทบุรี)
     - อยู่ระหว่างดำเนินการ 64 จังหวัด 
</t>
    </r>
    <r>
      <rPr>
        <b/>
        <sz val="18"/>
        <rFont val="TH Sarabun New"/>
        <family val="2"/>
      </rPr>
      <t>สถานะการเบิกจ่าย/ใช้จ่าย :</t>
    </r>
    <r>
      <rPr>
        <sz val="18"/>
        <rFont val="TH Sarabun New"/>
        <family val="2"/>
      </rPr>
      <t xml:space="preserve">
     - สาเหตุที่เบิกจ่ายเงิน ไม่เป็นไปตามเกณฑ์ มติ ครม. เดือน มี.ค. (งบประมาณกองทุนฯ เบิกจ่ายที่ร้อยละ 53.00) เนื่องจาก
     1. เจ้าหน้าที่ ส.ป.ก.จังหวัด มีภารกิจงานตามนโยบายซึ่งต้องเร่งรัดดำเนินการ ส่งผลให้ผู้ปฏิบัติงานมีไม่เพียงพอ
     2. ไม่สามารถดำเนินการจัดการประชุม คปจ. เพื่อพิจารณาอนุญาตได้ เนื่องจากในบางจังหวัดผู้แทนเกษตรกรหมดวาระการดำรงตำแหน่งและอยู่ระหว่างสรรหา รวมทั้งไม่สามารถนัดองค์ประชุมได้ครบ  
</t>
    </r>
    <r>
      <rPr>
        <b/>
        <sz val="18"/>
        <rFont val="TH Sarabun New"/>
        <family val="2"/>
      </rPr>
      <t>ปัญหาอุปสรรค :</t>
    </r>
    <r>
      <rPr>
        <sz val="18"/>
        <rFont val="TH Sarabun New"/>
        <family val="2"/>
      </rPr>
      <t xml:space="preserve">
     1. เจ้าหน้าที่ผู้ปฏิบัติงานของ ส.ป.ก.จังหวัด มีไม่เพียงพอโดยเฉพาะตำแหน่งนายช่างสำรวจรังวัด และนิติกร ซึ่งเป็นส่วนงานหลักในการปฏิบัติงานการจัดที่ดินชุมชน
     2. ผู้ใช้ประโยชน์ที่ดินไม่มายื่นคำขออนุญาตเนื่องจากต้องเสียค่าเช่าต่อ ส.ป.ก.
</t>
    </r>
  </si>
  <si>
    <r>
      <rPr>
        <b/>
        <sz val="18"/>
        <rFont val="TH Sarabun New"/>
        <family val="2"/>
      </rPr>
      <t>สถานะผลการดำเนินงาน :</t>
    </r>
    <r>
      <rPr>
        <sz val="18"/>
        <rFont val="TH Sarabun New"/>
        <family val="2"/>
      </rPr>
      <t xml:space="preserve">
     - ดำเนินการแล้วเสร็จ 7 จังหวัด 
     - อยู่ระหว่างดำเนินการ 65 จังหวัด 
</t>
    </r>
    <r>
      <rPr>
        <b/>
        <sz val="18"/>
        <rFont val="TH Sarabun New"/>
        <family val="2"/>
      </rPr>
      <t>สถานะการเบิกจ่าย/ใช้จ่าย :</t>
    </r>
    <r>
      <rPr>
        <sz val="18"/>
        <rFont val="TH Sarabun New"/>
        <family val="2"/>
      </rPr>
      <t xml:space="preserve">
     - สาเหตุที่เบิกจ่ายเงิน ไม่เป็นไปตามเกณฑ์ มติ ครม. เดือน มี.ค. (งบประมาณกองทุนฯ เบิกจ่ายที่ร้อยละ 53.00)เนื่องจาก มีผู้เสนอขายที่ดินจำนวนน้อย ทำให้การเบิกจ่ายงบประมาณในกิจกรรมจัดหาที่ดินเอกชนไม่สามารถเบิกจ่ายงบประมาณในเรื่องการตรวจสอบสภาพที่ดินได้ ทำให้ภาพรวมของการเบิกจ่ายไม่เป็นไปตามแผนงาน แนวทางการแก้ไข ให้ดำเนินการประชาสัมพันธ์ในการรับซื้อที่ดินเอกชนในพื้นที่เป้าหมายรับทราบมากยิ่งขึ้น และลงพื้นที่เพื่อหาที่ดินที่เสนอขายในพื้นที่ เพื่อนำเข้าสู่ขั้นตอนการจัดซื้อที่ดินต่อไป
</t>
    </r>
    <r>
      <rPr>
        <b/>
        <sz val="18"/>
        <rFont val="TH Sarabun New"/>
        <family val="2"/>
      </rPr>
      <t xml:space="preserve">ปัญหาอุปสรรค : </t>
    </r>
    <r>
      <rPr>
        <sz val="18"/>
        <rFont val="TH Sarabun New"/>
        <family val="2"/>
      </rPr>
      <t>มีผู้เสนอขายที่ดินให้ ส.ป.ก.จังหวัด จำนวนน้อย และเมื่อตรวจสอบสภาพแปลงที่ดินและราคาเสนอขาย พบว่าสภาพแปลงที่ดินไม่เหมาะสมต่อการทำการเกษตรและมีราคาค่อนข้างสูง</t>
    </r>
  </si>
  <si>
    <r>
      <rPr>
        <b/>
        <sz val="18"/>
        <rFont val="TH Sarabun New"/>
        <family val="2"/>
      </rPr>
      <t>สถานะผลการดำเนินงาน :</t>
    </r>
    <r>
      <rPr>
        <sz val="18"/>
        <rFont val="TH Sarabun New"/>
        <family val="2"/>
      </rPr>
      <t xml:space="preserve">
     - ดำเนินการแล้วเสร็จ 0 จังหวัด 
     - อยู่ระหว่างดำเนินการ 27 จังหวัด 
</t>
    </r>
    <r>
      <rPr>
        <b/>
        <sz val="18"/>
        <rFont val="TH Sarabun New"/>
        <family val="2"/>
      </rPr>
      <t>สถานะการเบิกจ่าย/ใช้จ่าย :</t>
    </r>
    <r>
      <rPr>
        <sz val="18"/>
        <rFont val="TH Sarabun New"/>
        <family val="2"/>
      </rPr>
      <t xml:space="preserve">
     - สาเหตุที่เบิกจ่ายเงิน ไม่เป็นไปตามเกณฑ์ มติ ครม. เดือน มี.ค. (งบประมาณกองทุนฯ เบิกจ่ายที่ร้อยละ 53.00)เนื่องจาก บางกิจกรรมยังดำเนินการไม่แล้วเสร็จ จึงยังไม่ได้เบิกงบประมาณตามแผนงาน แนวทางแก้ไข ดำเนินการเร่งรัดการเบิกจ่ายเพื่อให้ผลการดำเนินงานสอดคล้องกับผลการเบิกจ่ายงบประมาณ
</t>
    </r>
    <r>
      <rPr>
        <b/>
        <sz val="18"/>
        <rFont val="TH Sarabun New"/>
        <family val="2"/>
      </rPr>
      <t xml:space="preserve">ปัญหาอุปสรรค : </t>
    </r>
    <r>
      <rPr>
        <sz val="18"/>
        <rFont val="TH Sarabun New"/>
        <family val="2"/>
      </rPr>
      <t>ผลการรังวัดปูผังแบ่งแปลงได้เนื้อที่น้อยกว่าแผนงาน เนื่องจากการตั้งแผนงานเป็นการประมาณการตามเอกสารสิทธิ แต่เมื่อลงพื้นที่รังวัดที่ดินตามแผนงาน ผลที่ได้อาจคลาดเคลื่อนกับแผนงานที่ตั้งไว้ได้</t>
    </r>
  </si>
  <si>
    <r>
      <rPr>
        <b/>
        <sz val="18"/>
        <rFont val="TH Sarabun New"/>
        <family val="2"/>
      </rPr>
      <t>สถานะผลการดำเนินงาน :</t>
    </r>
    <r>
      <rPr>
        <sz val="18"/>
        <rFont val="TH Sarabun New"/>
        <family val="2"/>
      </rPr>
      <t xml:space="preserve">
     - ดำเนินการสำรวจแล้ว 27 แห่ง
     - ยังไม่ได้ดำเนินการสำรวจ 55 แห่ง
     - อยู่ระหว่างการจัดทำแบบ  27 แห่ง
     - ยังไม่ได้จัดทำแบบ 20 แห่ง
</t>
    </r>
    <r>
      <rPr>
        <b/>
        <sz val="18"/>
        <rFont val="TH Sarabun New"/>
        <family val="2"/>
      </rPr>
      <t xml:space="preserve">สถานะการเบิกจ่าย/ใช้จ่าย :
</t>
    </r>
    <r>
      <rPr>
        <sz val="18"/>
        <rFont val="TH Sarabun New"/>
        <family val="2"/>
      </rPr>
      <t xml:space="preserve">      - งบประมาณตาม พ.ร.บ. ใช้จ่ายเงินได้ตามเกณฑ์ มติ ครม. เดือน มี.ค. (งบประมาณตาม พ.ร.บ. ใช้จ่ายที่ร้อยละ 61.00 ) และสาเหตุที่เบิกจ่ายเงินงบประมาณกองทุนฯ ไม่เป็นไปตามเกณฑ์ มติ ครม. เดือน มี.ค. (งบประมาณกองทุนฯ เบิกจ่ายที่ร้อยละ 10.67) เนื่องจาก มาตรการเร่งรัดผลดำเนินงานให้สอดคล้องกับการใช้จ่ายงบประมาณ (ก่อนการเบิกจ่ายงบครั้งถัดไป จะต้องส่งแบบก่อสร้างเพื่อขออนุมัติ)
</t>
    </r>
    <r>
      <rPr>
        <b/>
        <sz val="18"/>
        <rFont val="TH Sarabun New"/>
        <family val="2"/>
      </rPr>
      <t xml:space="preserve">ปัญหาอุปสรรค : </t>
    </r>
    <r>
      <rPr>
        <sz val="18"/>
        <rFont val="TH Sarabun New"/>
        <family val="2"/>
      </rPr>
      <t>-ไม่มี-</t>
    </r>
  </si>
  <si>
    <r>
      <rPr>
        <b/>
        <sz val="18"/>
        <rFont val="TH Sarabun New"/>
        <family val="2"/>
      </rPr>
      <t>สถานะผลการดำเนินงาน :</t>
    </r>
    <r>
      <rPr>
        <sz val="18"/>
        <rFont val="TH Sarabun New"/>
        <family val="2"/>
      </rPr>
      <t xml:space="preserve">
     - ดำเนินการแล้วเสร็จ 2 จังหวัด 
       (ผลการยื่นคำขอ  จังหวัดเพชรบูรณ์ 115.61% จังหวัดพัทลุง 108.55%)
     - อยู่ระหว่างดำเนินการ 65 จังหวัด 
</t>
    </r>
    <r>
      <rPr>
        <b/>
        <sz val="18"/>
        <rFont val="TH Sarabun New"/>
        <family val="2"/>
      </rPr>
      <t>สถานะการเบิกจ่าย/ใช้จ่าย :</t>
    </r>
    <r>
      <rPr>
        <sz val="18"/>
        <rFont val="TH Sarabun New"/>
        <family val="2"/>
      </rPr>
      <t xml:space="preserve">
     - สาเหตุที่ใช้จ่ายเงิน ไม่เป็นไปตามเกณฑ์ มติ ครม. เดือน มี.ค. (งบประมาณตาม พ.ร.บ. ใช้จ่ายที่ร้อยละ 61.00)
      1. การจัดทำแบบพิมพ์ โครงการปรับปรุงหนังสืออนุญาตให้เข้าทำประโยชน์ในเขตปฏิรูปที่ดิน (ส.ป.ก.4-01) เป็นโฉนดเพื่อการเกษตร อยู่ระหว่างกระบวนการจัดซื้อจัดจ้าง
      2. โครงการจัดหาครุภัณฑ์คอมพิวเตอร์ เพื่อปรับปรุงหนังสืออนุญาตให้เข้าทำประโยชน์ในเขตปฏิรูปที่ดิน (ส.ป.ก. 4-01) เป็นโฉนดเพื่อการเกษตร อยู่ระหว่างกระบวนการจัดซื้อจัดจ้าง
</t>
    </r>
    <r>
      <rPr>
        <b/>
        <sz val="18"/>
        <rFont val="TH Sarabun New"/>
        <family val="2"/>
      </rPr>
      <t>ปัญหาอุปสรรค</t>
    </r>
    <r>
      <rPr>
        <sz val="18"/>
        <rFont val="TH Sarabun New"/>
        <family val="2"/>
      </rPr>
      <t xml:space="preserve"> :
      1. เกษตรกรยื่นความประสงค์ขอออกโฉนดเพื่อการเกษตรมีจำนวนน้อย
      2. เกษตรกรยังไม่เข้าใจสิทธิของการออกโฉนดเพื่อการเกษตรเท่าที่ควร</t>
    </r>
  </si>
  <si>
    <r>
      <t xml:space="preserve">   ตรวจเกษตรกร </t>
    </r>
    <r>
      <rPr>
        <sz val="18"/>
        <rFont val="TH Sarabun New"/>
        <family val="2"/>
      </rPr>
      <t>(Link ServiceCenter)</t>
    </r>
  </si>
  <si>
    <r>
      <t xml:space="preserve">   ตรวจแปลง </t>
    </r>
    <r>
      <rPr>
        <sz val="18"/>
        <rFont val="TH Sarabun New"/>
        <family val="2"/>
      </rPr>
      <t>(Link ServiceCenter)</t>
    </r>
  </si>
  <si>
    <r>
      <rPr>
        <b/>
        <sz val="18"/>
        <rFont val="TH Sarabun New"/>
        <family val="2"/>
      </rPr>
      <t>สถานะผลการดำเนินงาน</t>
    </r>
    <r>
      <rPr>
        <sz val="18"/>
        <rFont val="TH Sarabun New"/>
        <family val="2"/>
      </rPr>
      <t xml:space="preserve"> : 
     ดำเนินการ (ตรวจสอบข้อเท็จจริง) แล้วเสร็จ 5 เรื่อง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คณะกรรมการวิธีปฏิบัติราชการทางปกครองการได้มีหนังสือแจ้งผลการพิจารณาข้อหารือของ 
ส.ป.ก. ว่า คณะกรรมการปฏิรูปที่ดินเพื่อเกษตรกรรม (คปก.) หรือ คณะอนุกรรมการฯ ไม่อาจพิจารณาวินิจฉัยอุทธรณ์คำสั่งทางปกครองในการปฏิรูปที่ดินตามความเห็นคณะกรรมการวิธีปฏิบัติราชการทางปกครองเรื่องเสร็จที่ 1674/2567 ทำให้กิจกรรมนี้ไม่สามารถดำเนินการเพื่อให้บรรลุวัตถุประสงค์และเป็นไปตามตัวชี้วัดโครงการจัดที่ดินเพื่อเกษตรกรรมได้ ทั้งนี้ กิจกรรมนี้ได้ใช้จ่ายเงินงบประมาณไปแล้ว จำนวน 27,610 บาท โดยได้คืนงบประมาณส่วนที่เหลือ จำนวน 98,890 บาท เพื่อใช้ในการดำเนินการในส่วนที่เกี่ยวข้องต่อไป
</t>
    </r>
    <r>
      <rPr>
        <b/>
        <sz val="18"/>
        <rFont val="TH Sarabun New"/>
        <family val="2"/>
      </rPr>
      <t>ปัญหาอุปสรรค :</t>
    </r>
    <r>
      <rPr>
        <sz val="18"/>
        <rFont val="TH Sarabun New"/>
        <family val="2"/>
      </rPr>
      <t xml:space="preserve">
     - เนื่องจาก คณะกรรมการวิธีปฏิบัติราชการทางปกครองการได้มีหนังสือแจ้งผลการพิจารณาข้อหารือของ ส.ป.ก. เรื่อง ปัญหาข้อกฎหมายเกี่ยวกับเจ้าหน้าที่ผู้มีอำนาจพิจารณาอุทธรณ์คำสั่งทางปกครองในการปฏิรูปที่ดิน เรื่องเสร็จที่ 1674/2567 สรุปได้ว่า การที่คณะกรรมการปฏิรูปที่ดินเพื่อเกษตรกรรม (คปก.) ออกระเบียบกำหนดขั้นตอนและระยะเวลาอุทธรณ์หรือโต้แย้ง รวมถึง ผู้พิจารณาวินิจฉัยอุทธรณ์ให้แตกต่างไปจากพระราชบัญญัติวิธีปฏิบัติราชการทางปกครอง พ.ศ. 2539 (พ.ร.บ.วิธีปฏิบัติฯ) และกฎกระทรวงที่ออกตามความใน พ.ร.บ.วิธีปฏิบัติฯ นั้น มิอาจทำได้ จึงทำให้กิจกรรมนี้ไม่สามารถดำเนินการเพื่อให้บรรลุวัตถุประสงค์และเป็นไปตามตัวชี้วัดโครงการจัดที่ดินเพื่อเกษตรกรรมได้ ทั้งนี้กิจกรรมนี้ได้หยุดดำเนินการตั้งแต่เดือนธันวาคม พ.ศ. 2567 และคืนเงินงบประมาณส่วนที่เหลือเพื่อในการดำเนินการในส่วนที่เกี่ยวข้องต่อไปแล้ว</t>
    </r>
  </si>
  <si>
    <r>
      <rPr>
        <b/>
        <sz val="18"/>
        <rFont val="TH Sarabun New"/>
        <family val="2"/>
      </rPr>
      <t>สถานะผลการดำเนินงาน :</t>
    </r>
    <r>
      <rPr>
        <sz val="18"/>
        <rFont val="TH Sarabun New"/>
        <family val="2"/>
      </rPr>
      <t xml:space="preserve">
   - ดำเนินการแล้วเสร็จ 8 จังหวัด 
   - อยู่ระหว่างดำเนินการ 3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เนื่องจากมีภารกิจเร่งด่วนที่ต้องปฏิบัติ และบางจังหวัดอยู่ระหว่างดำเนินการ ทำให้ผลการเบิกจ่ายไม่เป็นไปตามเกณฑ์ในระยะเวลาที่กำหนด
</t>
    </r>
    <r>
      <rPr>
        <b/>
        <sz val="18"/>
        <rFont val="TH Sarabun New"/>
        <family val="2"/>
      </rPr>
      <t>ปัญหาอุปสรรค</t>
    </r>
    <r>
      <rPr>
        <sz val="18"/>
        <rFont val="TH Sarabun New"/>
        <family val="2"/>
      </rPr>
      <t xml:space="preserve"> : บางพื้นที่ตรงกับฤดูกาลเก็บเกี่ยวของเกษตรกร ทำให้ไม่สะดวกต่อการจัดกิจกรรมตามแผนงานได้ทั้งหมด</t>
    </r>
  </si>
  <si>
    <r>
      <rPr>
        <b/>
        <sz val="18"/>
        <rFont val="TH Sarabun New"/>
        <family val="2"/>
      </rPr>
      <t>สถานะผลการดำเนินงาน :</t>
    </r>
    <r>
      <rPr>
        <sz val="18"/>
        <rFont val="TH Sarabun New"/>
        <family val="2"/>
      </rPr>
      <t xml:space="preserve">
   - ดำเนินการแล้วเสร็จ 8 จังหวัด 
   - อยู่ระหว่างดำเนินการ 5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เนื่องจากมีภารกิจเร่งด่วนที่ต้องปฏิบัติ และมีรายการงบลงทุนที่ยังจัดซื้อจัดจ้างไม่แล้วเสร็จ ได้แก่ อาคารเอนกประสงค์ ตำบลสะพานไม้แก่น อำเภอจะนะ จังหวัดสงขลา อยู่ระหว่างดำเนินการจัดทำรายงานขอซื้อขอจ้าง
</t>
    </r>
    <r>
      <rPr>
        <b/>
        <sz val="18"/>
        <rFont val="TH Sarabun New"/>
        <family val="2"/>
      </rPr>
      <t>ปัญหาอุปสรรค :</t>
    </r>
    <r>
      <rPr>
        <sz val="18"/>
        <rFont val="TH Sarabun New"/>
        <family val="2"/>
      </rPr>
      <t xml:space="preserve"> แปลงที่มีการพิพาท ยังไม่สิ้นสุดคดีความ ทำให้ต้องชะลอการดำเนินการ</t>
    </r>
  </si>
  <si>
    <r>
      <rPr>
        <b/>
        <sz val="18"/>
        <rFont val="TH Sarabun New"/>
        <family val="2"/>
      </rPr>
      <t>สถานะผลการดำเนินงาน :</t>
    </r>
    <r>
      <rPr>
        <sz val="18"/>
        <rFont val="TH Sarabun New"/>
        <family val="2"/>
      </rPr>
      <t xml:space="preserve">
     - ดำเนินการแล้วเสร็จ 12 จังหวัด (24 ฉบับ)
     - อยู่ระหว่างดำเนินการ 10 จังหวัด (24 ฉบับ)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เป็นเงินงบประมาณส่วนค่าลูกจ้างเหมาบริการบุคคลเพื่อจ่ายเป็นค่าตอบแทนรายเดือน ค่าใช้จ่ายลงพื้นที่ภาคสนาม  และยังไม่ได้จัดซื้อวัสดุสำนักงานและคอมพิวเตอร์ คาดว่าจะจัดซื้อภายในเดือนเมษายน และแผนการออกสนามต้องทำแผนที่ให้แล้วเสร็จจึงจะลงสำรวจในพื้นที่เพื่อตรวจสอบร่วมกับ สปก.จังหวัด ซึ่งจะเริ่มในเดือนเมษายนนี้
</t>
    </r>
    <r>
      <rPr>
        <b/>
        <sz val="18"/>
        <rFont val="TH Sarabun New"/>
        <family val="2"/>
      </rPr>
      <t>ปัญหาอุปสรรค</t>
    </r>
    <r>
      <rPr>
        <sz val="18"/>
        <rFont val="TH Sarabun New"/>
        <family val="2"/>
      </rPr>
      <t xml:space="preserve"> : เจ้าหน้าที่จ้างเหมาบริการลาออกเนื่องจากค่าตอบแทนต่ำกว่าหน่วยงานอื่น จึงทำให้การทำงานและการเบิกจ่ายมีความไม่ต่อเนื่อง</t>
    </r>
  </si>
  <si>
    <r>
      <rPr>
        <b/>
        <sz val="18"/>
        <rFont val="TH Sarabun New"/>
        <family val="2"/>
      </rPr>
      <t>สถานะผลการดำเนินงาน :</t>
    </r>
    <r>
      <rPr>
        <sz val="18"/>
        <rFont val="TH Sarabun New"/>
        <family val="2"/>
      </rPr>
      <t xml:space="preserve">
     - ดำเนินการแล้วเสร็จ 0 จังหวัด
     - อยู่ระหว่างดำเนินการ 3 จังหวัด (จังหวัดสุพรรณบุรี จังหวัดศรีสะเกษ จังหวัดชัยภูมิ)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รออนุมัติงบประมาณส่วนหนึ่งจาก คปก. จึงเกิดความล่าช้าในการเริ่มกิจกรรม และมีเงินส่วนหนึ่งที่เป็นค่าวัสดุจำพวกหมุดหลักเขต ป้ายแสดงหลักเขตอยู่ในกระบวนการจัดซื้อจัดจ้าง และการจัดซื้อวัสดุสนามซึ่งต้องทยอยซื้อในแต่ละเดือน
</t>
    </r>
    <r>
      <rPr>
        <b/>
        <sz val="18"/>
        <rFont val="TH Sarabun New"/>
        <family val="2"/>
      </rPr>
      <t xml:space="preserve">ปัญหาอุปสรรค : </t>
    </r>
    <r>
      <rPr>
        <sz val="18"/>
        <rFont val="TH Sarabun New"/>
        <family val="2"/>
      </rPr>
      <t xml:space="preserve">-ไม่มี-
</t>
    </r>
  </si>
  <si>
    <r>
      <rPr>
        <b/>
        <sz val="18"/>
        <rFont val="TH Sarabun New"/>
        <family val="2"/>
      </rPr>
      <t>สถานะผลการดำเนินงาน :</t>
    </r>
    <r>
      <rPr>
        <sz val="18"/>
        <rFont val="TH Sarabun New"/>
        <family val="2"/>
      </rPr>
      <t xml:space="preserve">
     - ดำเนินการแล้วเสร็จ 45 จังหวัด 
     - อยู่ระหว่างดำเนินการ 8 จังหวัด 
</t>
    </r>
    <r>
      <rPr>
        <b/>
        <sz val="18"/>
        <rFont val="TH Sarabun New"/>
        <family val="2"/>
      </rPr>
      <t>สถานะการเบิกจ่าย/ใช้จ่าย :</t>
    </r>
    <r>
      <rPr>
        <sz val="18"/>
        <rFont val="TH Sarabun New"/>
        <family val="2"/>
      </rPr>
      <t xml:space="preserve">
     - สาเหตุที่เบิกจ่าย/ใช้จ่ายเงิน ไม่เป็นไปตามเกณฑ์ มติ ครม. เดือน มี.ค. (งบประมาณตาม พ.ร.บ. ใช้จ่ายที่ร้อยละ 61.00 และงบประมาณกองทุนฯ เบิกจ่ายที่ร้อยละ 53.00) เนื่องจาก มีแผนงานการสนับสนุนปัจจัยการผลิตในไตรมาสที่ 3 (ฤดูฝน) ทำให้ผลการใช้จ่ายงบประมาณไม่เป็นไปตามเกณฑ์มติ ครม. 
</t>
    </r>
    <r>
      <rPr>
        <b/>
        <sz val="18"/>
        <rFont val="TH Sarabun New"/>
        <family val="2"/>
      </rPr>
      <t xml:space="preserve">ปัญหาอุปสรรค : </t>
    </r>
    <r>
      <rPr>
        <sz val="18"/>
        <rFont val="TH Sarabun New"/>
        <family val="2"/>
      </rPr>
      <t>-ไม่มี-</t>
    </r>
  </si>
  <si>
    <r>
      <rPr>
        <b/>
        <sz val="18"/>
        <rFont val="TH Sarabun New"/>
        <family val="2"/>
      </rPr>
      <t>สถานะผลการดำเนินงาน :</t>
    </r>
    <r>
      <rPr>
        <sz val="18"/>
        <rFont val="TH Sarabun New"/>
        <family val="2"/>
      </rPr>
      <t xml:space="preserve">
     - ดำเนินการแล้วเสร็จ 1 จังหวัด 
     - อยู่ระหว่างดำเนินการ 9 จังหวัด 
</t>
    </r>
    <r>
      <rPr>
        <b/>
        <sz val="18"/>
        <rFont val="TH Sarabun New"/>
        <family val="2"/>
      </rPr>
      <t>สถานะการเบิกจ่าย/ใช้จ่าย :</t>
    </r>
    <r>
      <rPr>
        <sz val="18"/>
        <rFont val="TH Sarabun New"/>
        <family val="2"/>
      </rPr>
      <t xml:space="preserve">
     - สาเหตุที่ใช้จ่ายเงิน ไม่เป็นไปตามเกณฑ์ มติ ครม. เดือน มี.ค. (งบประมาณตาม พ.ร.บ. ใช้จ่ายที่ร้อยละ 61.00) เนื่องจากอยู่ระหว่างกระบวนการจัดซื้อจัดจ้าง ดังนี้
     1. ดำเนินการผูก PO แล้ว ได้แก่ จังหวัดกำแพงเพชร 
     2. จังหวัดนครสวรรค์ จัดทำหนังสือถึง ส.ป.ก.ส่วนกลาง ขอยกเลิกการดำเนินการก่อสร้าง
     3. จังหวัดพิษณุโลก อยู่ระหว่างรอแก้ไขชื่อโครงการ
     4. จังหวัดนครราชสีมา จำนวน 4 แห่ง อยู่ระหว่าง รอรายชื่อ คกก. จึงยังไม่มีการใช้จ่ายงบประมาณของจังหวัดดังกล่าว และจังหวัดที่มีการใช้จ่ายงบประมาณแล้วบางส่วน ได้แก่ จังหวัดอำนาจเจริญ จังหวัดชัยนาท และใช้จ่ายได้แล้วเสร็จ ได้แก่ จังหวัดเชียงราย
</t>
    </r>
    <r>
      <rPr>
        <b/>
        <sz val="18"/>
        <rFont val="TH Sarabun New"/>
        <family val="2"/>
      </rPr>
      <t>ปัญหาอุปสรรค</t>
    </r>
    <r>
      <rPr>
        <sz val="18"/>
        <rFont val="TH Sarabun New"/>
        <family val="2"/>
      </rPr>
      <t xml:space="preserve"> : -ไม่มี-</t>
    </r>
  </si>
  <si>
    <r>
      <rPr>
        <b/>
        <sz val="18"/>
        <rFont val="TH Sarabun New"/>
        <family val="2"/>
      </rPr>
      <t>สถานะผลการดำเนินงาน :</t>
    </r>
    <r>
      <rPr>
        <sz val="18"/>
        <rFont val="TH Sarabun New"/>
        <family val="2"/>
      </rPr>
      <t xml:space="preserve">
     - ดำเนินการแล้วเสร็จ 7 จังหวัด 
     - อยู่ระหว่างดำเนินการ 21 จังหวัด 
</t>
    </r>
    <r>
      <rPr>
        <b/>
        <sz val="18"/>
        <rFont val="TH Sarabun New"/>
        <family val="2"/>
      </rPr>
      <t>สถานะการเบิกจ่าย/ใช้จ่าย :</t>
    </r>
    <r>
      <rPr>
        <sz val="18"/>
        <rFont val="TH Sarabun New"/>
        <family val="2"/>
      </rPr>
      <t xml:space="preserve">
     - สาเหตุที่ใช้จ่ายเงิน ไม่เป็นไปตามเกณฑ์ มติ ครม. เดือน มี.ค. (งบประมาณตาม พ.ร.บ. ใช้จ่ายที่ร้อยละ 61.00) เนื่องจาก ส.ป.ก.จังหวัด อยู่ระหว่างการรอการพิจารณาอนุญาตให้ก่อสร้างฝายชะลอน้ำฯ จากหน่วยงานภายนอก จึงทำให้การดำเนินงาน (ฝึกอบรม) ล่าช้าไม่เป็นไปตามแผนงาน ซึ่งคาดว่าจะสามารถดำเนินการให้แล้วเสร็จได้ภายในไตรมาส 3
</t>
    </r>
    <r>
      <rPr>
        <b/>
        <sz val="18"/>
        <rFont val="TH Sarabun New"/>
        <family val="2"/>
      </rPr>
      <t xml:space="preserve">ปัญหาอุปสรรค : </t>
    </r>
    <r>
      <rPr>
        <sz val="18"/>
        <rFont val="TH Sarabun New"/>
        <family val="2"/>
      </rPr>
      <t>ส.ป.ก.จังหวัด อยู่ระหว่างการรอการพิจารณาอนุญาตให้ก่อสร้างฝายชะลอน้ำฯ จากหน่วยงานภายนอก จึงทำให้การดำเนินงาน (ฝึกอบรม) ล่าช้าไม่เป็นไปตามแผนงาน ซึ่งคาดว่าจะสามารถดำเนินการให้แล้วเสร็จได้ภายในไตรมาส 3</t>
    </r>
  </si>
  <si>
    <r>
      <rPr>
        <b/>
        <sz val="18"/>
        <rFont val="TH Sarabun New"/>
        <family val="2"/>
      </rPr>
      <t>สถานะผลการดำเนินงาน :</t>
    </r>
    <r>
      <rPr>
        <sz val="18"/>
        <rFont val="TH Sarabun New"/>
        <family val="2"/>
      </rPr>
      <t xml:space="preserve">
     - ดำเนินการแล้วเสร็จ 0 จังหวัด 
     - อยู่ระหว่างดำเนินการ 2 จังหวัด 
</t>
    </r>
    <r>
      <rPr>
        <b/>
        <sz val="18"/>
        <rFont val="TH Sarabun New"/>
        <family val="2"/>
      </rPr>
      <t>สถานะการเบิกจ่าย/ใช้จ่าย :</t>
    </r>
    <r>
      <rPr>
        <sz val="18"/>
        <rFont val="TH Sarabun New"/>
        <family val="2"/>
      </rPr>
      <t xml:space="preserve">
     - เป็นไปตามเกณฑ์ มติ ครม. เดือน มี.ค. (งบประมาณตามมติ พ.ร.บ. ใช้จ่ายที่ร้อยละ 61.00 ) โดยการดำเนินการขุดสระน้ำพร้อมระบบส่งน้ำ จังหวัดกระบี่ สามารถใช้จ่ายงบประมาณได้ตามแผน ส่วนการก่อสร้างฝาย ค.ส.ล. คลองคำมะไก่ในเขตปฏิรูปที่ดิน จังหวัดสุโขทัย อยู่ระหว่างจัดทำราคากลาง จึงยังไม่มีการใช้จ่ายงบประมาณ
</t>
    </r>
    <r>
      <rPr>
        <b/>
        <sz val="18"/>
        <rFont val="TH Sarabun New"/>
        <family val="2"/>
      </rPr>
      <t>ปัญหาอุปสรรค</t>
    </r>
    <r>
      <rPr>
        <sz val="18"/>
        <rFont val="TH Sarabun New"/>
        <family val="2"/>
      </rPr>
      <t xml:space="preserve"> : 
     1. ความไม่เข้าใจแบบก่อสร้างของผู้รับจ้างในช่วงแรกของงานก่อสร้าง 
     2. ปัญหาการขาดสภาพคล่องของผู้รับจ้าง 
     3. ปัญหาบุคลากร และเครื่องจักรที่มีไม่เพียงพอ 
     4. ปัญหาการบริหารงานภายใน Site งานก่อสร้าง 
     5. ยังไม่สามารถเคลียร์จุดทิ้งดินในพื้นที่โครงการเนื่องจากมีเกษตรกรอาศัยในพื้นที่</t>
    </r>
  </si>
  <si>
    <t>ข้อมูล ณ วันที่ 30 กันยายน 2568</t>
  </si>
  <si>
    <t>PO</t>
  </si>
  <si>
    <t>เบิกจ่าย</t>
  </si>
  <si>
    <t>สำรองเงิน</t>
  </si>
  <si>
    <t>รวม</t>
  </si>
  <si>
    <t xml:space="preserve">   ยื่นคำขอ (ข้อ 62)</t>
  </si>
  <si>
    <t>งบดำเนินงาน</t>
  </si>
  <si>
    <t>งบลงทุน</t>
  </si>
  <si>
    <t>รายจ่ายประจำ</t>
  </si>
  <si>
    <t>งบรายจ่ายอื่น</t>
  </si>
  <si>
    <t xml:space="preserve">        ดำเนินการสั่งสิ้นสิทธิ/สละสิทธิ</t>
  </si>
  <si>
    <t xml:space="preserve">        ส.ป.ก.จังหวัดดำเนินคดีกรณีผลการตรวจภาพถ่ายฯใช้ที่ดินผิดวัตถุประสงค์</t>
  </si>
  <si>
    <t xml:space="preserve">   กิจการสาธารณูปโภค</t>
  </si>
  <si>
    <t xml:space="preserve">        - สัญญา (ส.ป.ก.4-118/ส.ป.ก.4-119) (ข้อมูล Link จาก ALRO Land)</t>
  </si>
  <si>
    <t xml:space="preserve">        - หนังสืออนุญาต (ส.ป.ก.4-31 ก./ส.ป.ก. 4-145) (ข้อมูล Link จาก ALRO Land)</t>
  </si>
  <si>
    <t xml:space="preserve">        - คปจ. (ข้อมูล Link จาก ALRO Land) [1]</t>
  </si>
  <si>
    <t xml:space="preserve">   กิจการตามกฎกระทรวง (ส่งผลงานให้ส่วนกลาง) (ข้อมูลผลงานจาก สจก.)</t>
  </si>
  <si>
    <t xml:space="preserve">        - คปจ. (ข้อมูลผลงานจาก สจก.) [2]</t>
  </si>
  <si>
    <t xml:space="preserve">        - คปก. (ข้อมูลผลงานจาก สจก.) [3]</t>
  </si>
  <si>
    <t>15. กิจกรรมจัดที่ดินชุมชน [1]+[2]+[3]</t>
  </si>
  <si>
    <r>
      <rPr>
        <b/>
        <sz val="18"/>
        <rFont val="TH Sarabun New"/>
        <family val="2"/>
      </rPr>
      <t>สาเหตุที่ไม่สามารถดำเนินการตามเป้าหมาย :</t>
    </r>
    <r>
      <rPr>
        <sz val="18"/>
        <rFont val="TH Sarabun New"/>
        <family val="2"/>
      </rPr>
      <t xml:space="preserve"> อยู่ระหว่างดำเนินการ 5 แห่ง ดังนี้ 
1. จ.นครสวรรค์ ได้เผยแพร่ประกาศเชิญชวนวันที่ 23 ก.ย.68 เสนอราคา 3 ต.ค.68 มีผู้ยื่นเสนอราคา 16 ราย อยู่ระหว่างพิจารณาผล 
2. จ.นครราชสีมา (ขุดลอกหนอง อ.ลำทะเมนชัย) อยู่ระหว่างเสนอผู้ว่าราชการจังหวัดอนุมัติฯ 
3. จ.นครราชสีมา (ขุดขยายสระเก็บน้ำสาธารณะ อ.ครบุรี) PO แล้ว 456,340 บาท และอยู่ระหว่างดำเนินการก่อสร้าง 
4. จ.นครราชสีมา (ขุดลอกสระเก็บน้ำสาธารณะหนองใหญ่ อ.ชุมพวง) PO แล้ว 2,481,700 บาท และอยู่ระหว่างดำเนินการก่อสร้าง 
5. จ.นคราชสีมา (ขุดลอกสระเก็บน้ำสาธารณะบ้านสาหร่าย อ.ชุมพวง) PO แล้ว 530,000 บาท และอยู่ระหว่างดำเนินการก่อสร้าง</t>
    </r>
  </si>
  <si>
    <r>
      <rPr>
        <b/>
        <sz val="18"/>
        <rFont val="TH Sarabun New"/>
        <family val="2"/>
      </rPr>
      <t xml:space="preserve">สาเหตุที่ไม่สามารถดำเนินการตามเป้าหมาย : </t>
    </r>
    <r>
      <rPr>
        <sz val="18"/>
        <rFont val="TH Sarabun New"/>
        <family val="2"/>
      </rPr>
      <t>อยู่ระหว่างดำเนินการ ดังนี้  1. จ.กระบี่ เป็นโครงการก่อหนี้ผูกพัน ข้ามปีงบประมาณ ตั้งแต่ปีงบประมาณ 66-69 ซึ่งปัจจุบันบริษัทผู้ควบคุมงานยกเลิกสัญญาจ้างกับ ส.ป.ก.กระบี่ ปัจจุบันอยู่ระหว่างหารือเพื่อดำเนินการขั้นตอนต่อไป 
2. จ.สุโขทัย ดำเนินการ e-bidding แล้ว 2 รอบ และใช้วิธีคัดเลือกแล้ว 2 รอบ แต่ยังไม่มีผู้ยื่นเสนอราคา และราคากลางหมดอายุ ณ ปัจจุบันอยู่ระหว่างทบทวนราคากลางใหม่และจะดำเนินการ e-bidding ภายในเดือน ต.ค. 68</t>
    </r>
  </si>
  <si>
    <r>
      <rPr>
        <b/>
        <sz val="18"/>
        <rFont val="TH Sarabun New"/>
        <family val="2"/>
      </rPr>
      <t xml:space="preserve">สาเหตุที่ไม่สามารถดำเนินการตามเป้าหมาย :  </t>
    </r>
    <r>
      <rPr>
        <sz val="18"/>
        <rFont val="TH Sarabun New"/>
        <family val="2"/>
      </rPr>
      <t>เนื่องจาก</t>
    </r>
    <r>
      <rPr>
        <b/>
        <sz val="18"/>
        <rFont val="TH Sarabun New"/>
        <family val="2"/>
      </rPr>
      <t xml:space="preserve"> </t>
    </r>
    <r>
      <rPr>
        <sz val="18"/>
        <rFont val="TH Sarabun New"/>
        <family val="2"/>
      </rPr>
      <t>จ.สงขลา ดำเนินการก่อสร้างโรงอบพลังงานแสงอาทิตย์เสร็จเรียบร้อยแล้ว แต่อยู่ระหว่างขั้นตอนการตรวจรับ</t>
    </r>
  </si>
  <si>
    <r>
      <rPr>
        <b/>
        <sz val="18"/>
        <rFont val="TH Sarabun New"/>
        <family val="2"/>
      </rPr>
      <t xml:space="preserve">สาเหตุที่ไม่สามารถดำเนินการตามเป้าหมาย : </t>
    </r>
    <r>
      <rPr>
        <sz val="18"/>
        <rFont val="TH Sarabun New"/>
        <family val="2"/>
      </rPr>
      <t>เนื่องจาก มีผู้สนใจเข้ารับการอบรมระยะยาวเพียง 36 ราย และในระหว่างฝึกอบรม ลาออก 5 ราย คงเหลือ 31 ราย สาเหตุที่ลาออกเนื่องจาก ภาระหน้าที่รับผิดชอบดูแลครอบครัว 1 ราย ประกอบอาชีพ 1 ราย 
ไม่มารายงานตัว 1 ราย พ้นสภาพและขาดการฝึกอบรมติดต่อกันเกิน 7 วันตามที่กำหนด  2 ราย</t>
    </r>
  </si>
  <si>
    <r>
      <rPr>
        <b/>
        <sz val="18"/>
        <rFont val="TH Sarabun New"/>
        <family val="2"/>
      </rPr>
      <t xml:space="preserve">สาเหตุที่ไม่สามารถดำเนินการตามเป้าหมาย : </t>
    </r>
    <r>
      <rPr>
        <sz val="18"/>
        <rFont val="TH Sarabun New"/>
        <family val="2"/>
      </rPr>
      <t>1. พื้นที่ จ.กำแพงเพชร เนื่องจากอยู่ระหว่างกระบวนการจัดเกษตรกรลงในพื้นที่ดำเนินการ 2. พื้นที่ จ.เชียงรายที่ยังเกิดข้อพิพาทและคดีความยังไม่ถึงที่สุดจึงไม่สามารถดำเนินการได้</t>
    </r>
  </si>
  <si>
    <r>
      <t xml:space="preserve">สาเหตุที่ไม่สามารถดำเนินการตามเป้าหมาย :
</t>
    </r>
    <r>
      <rPr>
        <sz val="18"/>
        <rFont val="TH Sarabun New"/>
        <family val="2"/>
      </rPr>
      <t>1. จัดทำสัญญาเช่า /เช่าซื้อ  (แปลงว่าง) ระยะเวลาดำเนินงานโครงการมีระยะเวลาจำกัด  ไม่สามารถดำเนินการได้ทันภายในปีงบประมาณ และสภาพพื้นที่แปลงที่ดินที่จะจัดให้เกษตรกรยังไม่เหมาะสมสำหรับทำการเกษตร เช่น ยังไม่ได้ปรับสภาพแปลงที่ดิน มีสภาพน้ำท่วมขัง รกร้าง หรือไม่มีน้ำสำหรับทำการเกษตร
2. จดทะเบียนสิทธิและนิติกรรม (ตามสัญญาเช่าซื้อ) การดำเนินยื่นเรื่องกับสำนักงานที่ดิน เพื่อจดทะเบียนสิทธิและนิติกรรมเกิดความล่าช้า เนื่องจากต้องนัดหมายจองคิวและไม่สามารถกำหนดระยะเวลาที่แน่นอนได้
3. โอนสิทธิ และมรดกสิทธิการเช่า/เช่าซื้อ กรณีที่ต้องมีการแบ่งแปลง ต้องรอกระบวนการรังวัดแบ่งแยกแบ่งแปลงในนามเดิมกับสำนักงานที่ดิน ซึ่งต้องนัดหมายจองคิวและไม่สามารถกำหนดระยะเวลาที่แน่นอนได้</t>
    </r>
  </si>
  <si>
    <t>เงินกองทุนจากที่จังหวัดคีย์ใน tracking</t>
  </si>
  <si>
    <t>หมายเหตุ :</t>
  </si>
  <si>
    <t>1) ผลการใช้จ่ายของงบประมาณตาม พ.ร.บ. คำนวณจาก PO+เบิกจ่าย+สำรองเงิน</t>
  </si>
  <si>
    <t>2) ผลการเบิกจ่ายกิจกรรมที่ใช้งบประมาณกองทุนฯ ข้อมูลจาก Google Sheet ของ สบท. ข้อมูล ณ 14 ต.ค. 68 เวลา 14.50 น.</t>
  </si>
  <si>
    <t xml:space="preserve">   (ร้อยละคิดจากผลงานยื่นคำขอ 995,546 แปลง)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</si>
</sst>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87" formatCode="_(* #,##0.00_);_(* \(#,##0.00\);_(* &quot;-&quot;??_);_(@_)"/>
    <numFmt numFmtId="188" formatCode="[$-101007F]#,##0.00;\-#,##0.00"/>
    <numFmt numFmtId="189" formatCode="_-* #,##0.00_-;\-* #,##0.00_-;_-* &quot;-&quot;??_-;_-@"/>
    <numFmt numFmtId="190" formatCode="[$-1010000]#,##0;\-#,##0.00"/>
    <numFmt numFmtId="191" formatCode="_-* #,##0_-;\-* #,##0.00_-;_-* &quot;-&quot;??_-;_-@"/>
    <numFmt numFmtId="192" formatCode="[$-1010000]#,##0.00;\-#,##0.00"/>
    <numFmt numFmtId="193" formatCode="_-* #,##0_-;\-* #,##0_-;_-* &quot;-&quot;_-;_-@"/>
    <numFmt numFmtId="194" formatCode="_-* #,##0_-;\-* #,##0_-;_-* &quot;-&quot;??_-;_-@"/>
    <numFmt numFmtId="195" formatCode="_-* #,##0.00_-;\-* #,##0.0000_-;_-* &quot;-&quot;??.00_-;_-@"/>
    <numFmt numFmtId="196" formatCode="_-* #,##0.00_-;\-* #,##0.000_-;_-* &quot;-&quot;??_-;_-@"/>
    <numFmt numFmtId="197" formatCode="_-* #,##0.00_-;\-* #,##0.0000_-;_-* &quot;-&quot;??_-;_-@"/>
  </numFmts>
  <fonts count="13">
    <font>
      <sz val="11"/>
      <color rgb="FF000000"/>
      <name val="Verdana"/>
      <scheme val="minor"/>
    </font>
    <font>
      <sz val="11"/>
      <name val="TH Sarabun New"/>
      <family val="2"/>
    </font>
    <font>
      <sz val="11"/>
      <color rgb="FF000000"/>
      <name val="Verdana"/>
      <family val="2"/>
      <scheme val="minor"/>
    </font>
    <font>
      <sz val="18"/>
      <name val="TH Sarabun New"/>
      <family val="2"/>
    </font>
    <font>
      <b/>
      <sz val="18"/>
      <name val="TH Sarabun New"/>
      <family val="2"/>
    </font>
    <font>
      <sz val="16"/>
      <name val="TH Sarabun New"/>
      <family val="2"/>
    </font>
    <font>
      <b/>
      <sz val="20"/>
      <name val="TH Sarabun New"/>
      <family val="2"/>
    </font>
    <font>
      <sz val="9"/>
      <color indexed="81"/>
      <name val="Tahoma"/>
      <family val="2"/>
    </font>
    <font>
      <b/>
      <sz val="9"/>
      <color indexed="81"/>
      <name val="Tahoma"/>
      <family val="2"/>
    </font>
    <font>
      <b/>
      <sz val="16"/>
      <name val="TH Sarabun New"/>
      <family val="2"/>
    </font>
    <font>
      <sz val="9"/>
      <color indexed="81"/>
      <name val="Tahoma"/>
      <charset val="222"/>
    </font>
    <font>
      <b/>
      <sz val="9"/>
      <color indexed="81"/>
      <name val="Tahoma"/>
      <charset val="222"/>
    </font>
    <font>
      <i/>
      <sz val="18"/>
      <name val="TH Sarabun New"/>
      <family val="2"/>
    </font>
  </fonts>
  <fills count="17">
    <fill>
      <patternFill patternType="none"/>
    </fill>
    <fill>
      <patternFill patternType="gray125"/>
    </fill>
    <fill>
      <patternFill patternType="solid">
        <fgColor rgb="FF548135"/>
        <bgColor rgb="FF548135"/>
      </patternFill>
    </fill>
    <fill>
      <patternFill patternType="solid">
        <fgColor rgb="FFFCFAB0"/>
        <bgColor rgb="FFFCFAB0"/>
      </patternFill>
    </fill>
    <fill>
      <patternFill patternType="solid">
        <fgColor rgb="FFB5E6A2"/>
        <bgColor rgb="FFB5E6A2"/>
      </patternFill>
    </fill>
    <fill>
      <patternFill patternType="solid">
        <fgColor rgb="FFF1A983"/>
        <bgColor rgb="FFF1A983"/>
      </patternFill>
    </fill>
    <fill>
      <patternFill patternType="solid">
        <fgColor rgb="FFB6DDE8"/>
        <bgColor rgb="FFB6DDE8"/>
      </patternFill>
    </fill>
    <fill>
      <patternFill patternType="solid">
        <fgColor rgb="FFC00000"/>
        <bgColor rgb="FFC00000"/>
      </patternFill>
    </fill>
    <fill>
      <patternFill patternType="solid">
        <fgColor rgb="FFDADADA"/>
        <bgColor rgb="FFDADADA"/>
      </patternFill>
    </fill>
    <fill>
      <patternFill patternType="solid">
        <fgColor rgb="FFFAE6F6"/>
        <bgColor rgb="FFFAE6F6"/>
      </patternFill>
    </fill>
    <fill>
      <patternFill patternType="solid">
        <fgColor rgb="FFFDE9D9"/>
        <bgColor rgb="FFFDE9D9"/>
      </patternFill>
    </fill>
    <fill>
      <patternFill patternType="solid">
        <fgColor rgb="FFE7FFE7"/>
        <bgColor rgb="FFE7FFE7"/>
      </patternFill>
    </fill>
    <fill>
      <patternFill patternType="solid">
        <fgColor rgb="FFFFFFFF"/>
        <bgColor rgb="FFFFFFFF"/>
      </patternFill>
    </fill>
    <fill>
      <patternFill patternType="solid">
        <fgColor rgb="FFE5E2D3"/>
        <bgColor rgb="FFE5E2D3"/>
      </patternFill>
    </fill>
    <fill>
      <patternFill patternType="solid">
        <fgColor rgb="FFFFFFE5"/>
        <bgColor rgb="FFFFFFE5"/>
      </patternFill>
    </fill>
    <fill>
      <patternFill patternType="solid">
        <fgColor theme="0"/>
        <bgColor theme="0"/>
      </patternFill>
    </fill>
    <fill>
      <patternFill patternType="solid">
        <fgColor rgb="FFFFFFCC"/>
        <bgColor rgb="FFFFFF00"/>
      </patternFill>
    </fill>
  </fills>
  <borders count="55">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top style="thin">
        <color rgb="FF000000"/>
      </top>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s>
  <cellStyleXfs count="2">
    <xf numFmtId="0" fontId="0" fillId="0" borderId="0"/>
    <xf numFmtId="187" fontId="2" fillId="0" borderId="0" applyFont="0" applyFill="0" applyBorder="0" applyAlignment="0" applyProtection="0"/>
  </cellStyleXfs>
  <cellXfs count="419">
    <xf numFmtId="0" fontId="0" fillId="0" borderId="0" xfId="0" applyAlignment="1">
      <alignment horizontal="left" wrapText="1" readingOrder="1"/>
    </xf>
    <xf numFmtId="188" fontId="3" fillId="11" borderId="2" xfId="0" applyNumberFormat="1" applyFont="1" applyFill="1" applyBorder="1" applyAlignment="1">
      <alignment horizontal="right" vertical="top" wrapText="1" readingOrder="1"/>
    </xf>
    <xf numFmtId="0" fontId="4" fillId="8" borderId="10" xfId="0" applyFont="1" applyFill="1" applyBorder="1" applyAlignment="1">
      <alignment horizontal="center" vertical="center" wrapText="1" readingOrder="1"/>
    </xf>
    <xf numFmtId="0" fontId="4" fillId="9" borderId="10" xfId="0" applyFont="1" applyFill="1" applyBorder="1" applyAlignment="1">
      <alignment horizontal="center" vertical="center" wrapText="1" readingOrder="1"/>
    </xf>
    <xf numFmtId="0" fontId="3" fillId="10" borderId="1" xfId="0" applyFont="1" applyFill="1" applyBorder="1" applyAlignment="1">
      <alignment horizontal="right" vertical="center" wrapText="1" readingOrder="1"/>
    </xf>
    <xf numFmtId="188" fontId="4" fillId="10" borderId="1" xfId="0" applyNumberFormat="1" applyFont="1" applyFill="1" applyBorder="1" applyAlignment="1">
      <alignment horizontal="right" vertical="center" wrapText="1" readingOrder="1"/>
    </xf>
    <xf numFmtId="189" fontId="4" fillId="10" borderId="1" xfId="0" applyNumberFormat="1" applyFont="1" applyFill="1" applyBorder="1" applyAlignment="1">
      <alignment horizontal="right" vertical="center" wrapText="1" readingOrder="1"/>
    </xf>
    <xf numFmtId="188" fontId="4" fillId="10" borderId="30" xfId="0" applyNumberFormat="1" applyFont="1" applyFill="1" applyBorder="1" applyAlignment="1">
      <alignment horizontal="right" vertical="center" wrapText="1" readingOrder="1"/>
    </xf>
    <xf numFmtId="0" fontId="3" fillId="4" borderId="47" xfId="0" applyFont="1" applyFill="1" applyBorder="1" applyAlignment="1">
      <alignment horizontal="right" vertical="center" wrapText="1" readingOrder="1"/>
    </xf>
    <xf numFmtId="188" fontId="4" fillId="4" borderId="47" xfId="0" applyNumberFormat="1" applyFont="1" applyFill="1" applyBorder="1" applyAlignment="1">
      <alignment horizontal="right" vertical="center" wrapText="1" readingOrder="1"/>
    </xf>
    <xf numFmtId="188" fontId="4" fillId="4" borderId="50" xfId="0" applyNumberFormat="1" applyFont="1" applyFill="1" applyBorder="1" applyAlignment="1">
      <alignment horizontal="right" vertical="center" wrapText="1" readingOrder="1"/>
    </xf>
    <xf numFmtId="190" fontId="3" fillId="11" borderId="2" xfId="0" applyNumberFormat="1" applyFont="1" applyFill="1" applyBorder="1" applyAlignment="1">
      <alignment horizontal="right" vertical="center" wrapText="1" readingOrder="1"/>
    </xf>
    <xf numFmtId="191" fontId="3" fillId="11" borderId="2" xfId="0" applyNumberFormat="1" applyFont="1" applyFill="1" applyBorder="1" applyAlignment="1">
      <alignment horizontal="right" vertical="center" wrapText="1" readingOrder="1"/>
    </xf>
    <xf numFmtId="189" fontId="3" fillId="11" borderId="2" xfId="0" applyNumberFormat="1" applyFont="1" applyFill="1" applyBorder="1" applyAlignment="1">
      <alignment horizontal="right" vertical="center" wrapText="1" readingOrder="1"/>
    </xf>
    <xf numFmtId="188" fontId="3" fillId="11" borderId="2" xfId="0" applyNumberFormat="1" applyFont="1" applyFill="1" applyBorder="1" applyAlignment="1">
      <alignment horizontal="right" vertical="center" wrapText="1" readingOrder="1"/>
    </xf>
    <xf numFmtId="188" fontId="3" fillId="11" borderId="34" xfId="0" applyNumberFormat="1" applyFont="1" applyFill="1" applyBorder="1" applyAlignment="1">
      <alignment horizontal="right" vertical="center" wrapText="1" readingOrder="1"/>
    </xf>
    <xf numFmtId="192" fontId="3" fillId="0" borderId="2" xfId="0" applyNumberFormat="1" applyFont="1" applyBorder="1" applyAlignment="1">
      <alignment horizontal="right" vertical="center" wrapText="1" readingOrder="1"/>
    </xf>
    <xf numFmtId="0" fontId="3" fillId="0" borderId="2" xfId="0" applyFont="1" applyBorder="1" applyAlignment="1">
      <alignment horizontal="right" vertical="center" wrapText="1" readingOrder="1"/>
    </xf>
    <xf numFmtId="0" fontId="3" fillId="0" borderId="34" xfId="0" applyFont="1" applyBorder="1" applyAlignment="1">
      <alignment horizontal="right" vertical="center" wrapText="1" readingOrder="1"/>
    </xf>
    <xf numFmtId="190" fontId="3" fillId="0" borderId="2" xfId="0" applyNumberFormat="1" applyFont="1" applyBorder="1" applyAlignment="1">
      <alignment horizontal="right" vertical="center" wrapText="1" readingOrder="1"/>
    </xf>
    <xf numFmtId="191" fontId="3" fillId="0" borderId="2" xfId="0" applyNumberFormat="1" applyFont="1" applyBorder="1" applyAlignment="1">
      <alignment horizontal="right" vertical="center" wrapText="1" readingOrder="1"/>
    </xf>
    <xf numFmtId="189" fontId="3" fillId="0" borderId="2" xfId="0" applyNumberFormat="1" applyFont="1" applyBorder="1" applyAlignment="1">
      <alignment horizontal="right" vertical="center" wrapText="1" readingOrder="1"/>
    </xf>
    <xf numFmtId="190" fontId="3" fillId="0" borderId="4" xfId="0" applyNumberFormat="1" applyFont="1" applyBorder="1" applyAlignment="1">
      <alignment horizontal="right" vertical="center" wrapText="1" readingOrder="1"/>
    </xf>
    <xf numFmtId="191" fontId="3" fillId="0" borderId="4" xfId="0" applyNumberFormat="1" applyFont="1" applyBorder="1" applyAlignment="1">
      <alignment horizontal="right" vertical="center" wrapText="1" readingOrder="1"/>
    </xf>
    <xf numFmtId="189" fontId="3" fillId="0" borderId="4" xfId="0" applyNumberFormat="1" applyFont="1" applyBorder="1" applyAlignment="1">
      <alignment horizontal="right" vertical="center" wrapText="1" readingOrder="1"/>
    </xf>
    <xf numFmtId="0" fontId="3" fillId="0" borderId="4" xfId="0" applyFont="1" applyBorder="1" applyAlignment="1">
      <alignment horizontal="right" vertical="center" wrapText="1" readingOrder="1"/>
    </xf>
    <xf numFmtId="0" fontId="3" fillId="0" borderId="36" xfId="0" applyFont="1" applyBorder="1" applyAlignment="1">
      <alignment horizontal="right" vertical="center" wrapText="1" readingOrder="1"/>
    </xf>
    <xf numFmtId="190" fontId="3" fillId="0" borderId="12" xfId="0" applyNumberFormat="1" applyFont="1" applyBorder="1" applyAlignment="1">
      <alignment horizontal="right" vertical="center" wrapText="1" readingOrder="1"/>
    </xf>
    <xf numFmtId="191" fontId="3" fillId="0" borderId="12" xfId="0" applyNumberFormat="1" applyFont="1" applyBorder="1" applyAlignment="1">
      <alignment horizontal="right" vertical="center" wrapText="1" readingOrder="1"/>
    </xf>
    <xf numFmtId="189" fontId="3" fillId="0" borderId="12" xfId="0" applyNumberFormat="1" applyFont="1" applyBorder="1" applyAlignment="1">
      <alignment horizontal="right" vertical="center" wrapText="1" readingOrder="1"/>
    </xf>
    <xf numFmtId="0" fontId="3" fillId="0" borderId="12" xfId="0" applyFont="1" applyBorder="1" applyAlignment="1">
      <alignment horizontal="right" vertical="center" wrapText="1" readingOrder="1"/>
    </xf>
    <xf numFmtId="0" fontId="3" fillId="0" borderId="21" xfId="0" applyFont="1" applyBorder="1" applyAlignment="1">
      <alignment horizontal="right" vertical="center" wrapText="1" readingOrder="1"/>
    </xf>
    <xf numFmtId="190" fontId="3" fillId="0" borderId="0" xfId="0" applyNumberFormat="1" applyFont="1" applyAlignment="1">
      <alignment horizontal="right" vertical="center" wrapText="1" readingOrder="1"/>
    </xf>
    <xf numFmtId="191" fontId="3" fillId="0" borderId="0" xfId="0" applyNumberFormat="1" applyFont="1" applyAlignment="1">
      <alignment horizontal="right" vertical="center" wrapText="1" readingOrder="1"/>
    </xf>
    <xf numFmtId="189" fontId="3" fillId="0" borderId="0" xfId="0" applyNumberFormat="1" applyFont="1" applyAlignment="1">
      <alignment horizontal="right" vertical="center" wrapText="1" readingOrder="1"/>
    </xf>
    <xf numFmtId="0" fontId="3" fillId="0" borderId="0" xfId="0" applyFont="1" applyAlignment="1">
      <alignment horizontal="right" vertical="center" wrapText="1" readingOrder="1"/>
    </xf>
    <xf numFmtId="0" fontId="3" fillId="0" borderId="23" xfId="0" applyFont="1" applyBorder="1" applyAlignment="1">
      <alignment horizontal="right" vertical="center" wrapText="1" readingOrder="1"/>
    </xf>
    <xf numFmtId="190" fontId="3" fillId="0" borderId="15" xfId="0" applyNumberFormat="1" applyFont="1" applyBorder="1" applyAlignment="1">
      <alignment horizontal="right" vertical="center" wrapText="1" readingOrder="1"/>
    </xf>
    <xf numFmtId="191" fontId="3" fillId="0" borderId="15" xfId="0" applyNumberFormat="1" applyFont="1" applyBorder="1" applyAlignment="1">
      <alignment horizontal="right" vertical="center" wrapText="1" readingOrder="1"/>
    </xf>
    <xf numFmtId="189" fontId="3" fillId="0" borderId="15" xfId="0" applyNumberFormat="1" applyFont="1" applyBorder="1" applyAlignment="1">
      <alignment horizontal="right" vertical="center" wrapText="1" readingOrder="1"/>
    </xf>
    <xf numFmtId="0" fontId="3" fillId="0" borderId="15" xfId="0" applyFont="1" applyBorder="1" applyAlignment="1">
      <alignment horizontal="right" vertical="center" wrapText="1" readingOrder="1"/>
    </xf>
    <xf numFmtId="0" fontId="3" fillId="0" borderId="22" xfId="0" applyFont="1" applyBorder="1" applyAlignment="1">
      <alignment horizontal="right" vertical="center" wrapText="1" readingOrder="1"/>
    </xf>
    <xf numFmtId="0" fontId="3" fillId="4" borderId="28" xfId="0" applyFont="1" applyFill="1" applyBorder="1" applyAlignment="1">
      <alignment horizontal="right" vertical="center" wrapText="1" readingOrder="1"/>
    </xf>
    <xf numFmtId="191" fontId="3" fillId="11" borderId="2" xfId="0" applyNumberFormat="1" applyFont="1" applyFill="1" applyBorder="1" applyAlignment="1">
      <alignment horizontal="right" vertical="top" wrapText="1" readingOrder="1"/>
    </xf>
    <xf numFmtId="189" fontId="3" fillId="11" borderId="2" xfId="0" applyNumberFormat="1" applyFont="1" applyFill="1" applyBorder="1" applyAlignment="1">
      <alignment horizontal="right" vertical="top" wrapText="1" readingOrder="1"/>
    </xf>
    <xf numFmtId="39" fontId="3" fillId="11" borderId="2" xfId="0" applyNumberFormat="1" applyFont="1" applyFill="1" applyBorder="1" applyAlignment="1">
      <alignment horizontal="right" vertical="top" wrapText="1" readingOrder="1"/>
    </xf>
    <xf numFmtId="39" fontId="3" fillId="11" borderId="34" xfId="0" applyNumberFormat="1" applyFont="1" applyFill="1" applyBorder="1" applyAlignment="1">
      <alignment horizontal="right" vertical="top" wrapText="1" readingOrder="1"/>
    </xf>
    <xf numFmtId="2" fontId="3" fillId="0" borderId="2" xfId="0" applyNumberFormat="1" applyFont="1" applyBorder="1" applyAlignment="1">
      <alignment horizontal="right" vertical="center" wrapText="1" readingOrder="1"/>
    </xf>
    <xf numFmtId="0" fontId="3" fillId="12" borderId="0" xfId="0" applyFont="1" applyFill="1" applyAlignment="1">
      <alignment horizontal="right" vertical="center" wrapText="1" readingOrder="1"/>
    </xf>
    <xf numFmtId="188" fontId="4" fillId="12" borderId="0" xfId="0" applyNumberFormat="1" applyFont="1" applyFill="1" applyAlignment="1">
      <alignment horizontal="right" vertical="center" wrapText="1" readingOrder="1"/>
    </xf>
    <xf numFmtId="188" fontId="4" fillId="12" borderId="23" xfId="0" applyNumberFormat="1" applyFont="1" applyFill="1" applyBorder="1" applyAlignment="1">
      <alignment horizontal="right" vertical="center" wrapText="1" readingOrder="1"/>
    </xf>
    <xf numFmtId="0" fontId="3" fillId="12" borderId="15" xfId="0" applyFont="1" applyFill="1" applyBorder="1" applyAlignment="1">
      <alignment horizontal="right" vertical="center" wrapText="1" readingOrder="1"/>
    </xf>
    <xf numFmtId="188" fontId="4" fillId="12" borderId="15" xfId="0" applyNumberFormat="1" applyFont="1" applyFill="1" applyBorder="1" applyAlignment="1">
      <alignment horizontal="right" vertical="center" wrapText="1" readingOrder="1"/>
    </xf>
    <xf numFmtId="188" fontId="4" fillId="12" borderId="22" xfId="0" applyNumberFormat="1" applyFont="1" applyFill="1" applyBorder="1" applyAlignment="1">
      <alignment horizontal="right" vertical="center" wrapText="1" readingOrder="1"/>
    </xf>
    <xf numFmtId="3" fontId="3" fillId="0" borderId="4" xfId="0" applyNumberFormat="1" applyFont="1" applyBorder="1" applyAlignment="1">
      <alignment horizontal="right" vertical="center" wrapText="1" readingOrder="1"/>
    </xf>
    <xf numFmtId="2" fontId="3" fillId="0" borderId="4" xfId="0" applyNumberFormat="1" applyFont="1" applyBorder="1" applyAlignment="1">
      <alignment horizontal="right" vertical="center" wrapText="1" readingOrder="1"/>
    </xf>
    <xf numFmtId="2" fontId="3" fillId="0" borderId="12" xfId="0" applyNumberFormat="1" applyFont="1" applyBorder="1" applyAlignment="1">
      <alignment horizontal="right" vertical="center" wrapText="1" readingOrder="1"/>
    </xf>
    <xf numFmtId="3" fontId="3" fillId="0" borderId="0" xfId="0" applyNumberFormat="1" applyFont="1" applyAlignment="1">
      <alignment horizontal="right" vertical="center" wrapText="1" readingOrder="1"/>
    </xf>
    <xf numFmtId="2" fontId="3" fillId="0" borderId="0" xfId="0" applyNumberFormat="1" applyFont="1" applyAlignment="1">
      <alignment horizontal="right" vertical="center" wrapText="1" readingOrder="1"/>
    </xf>
    <xf numFmtId="193" fontId="3" fillId="11" borderId="2" xfId="0" applyNumberFormat="1" applyFont="1" applyFill="1" applyBorder="1" applyAlignment="1">
      <alignment horizontal="right" vertical="top" wrapText="1" readingOrder="1"/>
    </xf>
    <xf numFmtId="194" fontId="3" fillId="11" borderId="2" xfId="0" applyNumberFormat="1" applyFont="1" applyFill="1" applyBorder="1" applyAlignment="1">
      <alignment horizontal="right" vertical="top" wrapText="1" readingOrder="1"/>
    </xf>
    <xf numFmtId="0" fontId="3" fillId="0" borderId="44" xfId="0" applyFont="1" applyBorder="1" applyAlignment="1">
      <alignment horizontal="right" vertical="center" wrapText="1" readingOrder="1"/>
    </xf>
    <xf numFmtId="2" fontId="3" fillId="0" borderId="44" xfId="0" applyNumberFormat="1" applyFont="1" applyBorder="1" applyAlignment="1">
      <alignment horizontal="right" vertical="center" wrapText="1" readingOrder="1"/>
    </xf>
    <xf numFmtId="0" fontId="3" fillId="0" borderId="51" xfId="0" applyFont="1" applyBorder="1" applyAlignment="1">
      <alignment horizontal="right" vertical="center" wrapText="1" readingOrder="1"/>
    </xf>
    <xf numFmtId="0" fontId="3" fillId="11" borderId="2" xfId="0" applyFont="1" applyFill="1" applyBorder="1" applyAlignment="1">
      <alignment horizontal="right" vertical="center" wrapText="1" readingOrder="1"/>
    </xf>
    <xf numFmtId="0" fontId="4" fillId="12" borderId="15" xfId="0" applyFont="1" applyFill="1" applyBorder="1" applyAlignment="1">
      <alignment horizontal="right" vertical="center" wrapText="1" readingOrder="1"/>
    </xf>
    <xf numFmtId="0" fontId="4" fillId="4" borderId="47" xfId="0" applyFont="1" applyFill="1" applyBorder="1" applyAlignment="1">
      <alignment horizontal="right" vertical="center" wrapText="1" readingOrder="1"/>
    </xf>
    <xf numFmtId="194" fontId="3" fillId="11" borderId="2" xfId="0" applyNumberFormat="1" applyFont="1" applyFill="1" applyBorder="1" applyAlignment="1">
      <alignment horizontal="right" vertical="center" wrapText="1" readingOrder="1"/>
    </xf>
    <xf numFmtId="189" fontId="3" fillId="11" borderId="34" xfId="0" applyNumberFormat="1" applyFont="1" applyFill="1" applyBorder="1" applyAlignment="1">
      <alignment horizontal="right" vertical="center" wrapText="1" readingOrder="1"/>
    </xf>
    <xf numFmtId="3" fontId="3" fillId="0" borderId="2" xfId="0" applyNumberFormat="1" applyFont="1" applyBorder="1" applyAlignment="1">
      <alignment horizontal="right" vertical="center" wrapText="1" readingOrder="1"/>
    </xf>
    <xf numFmtId="193" fontId="3" fillId="12" borderId="0" xfId="0" applyNumberFormat="1" applyFont="1" applyFill="1" applyAlignment="1">
      <alignment horizontal="right" vertical="top" wrapText="1" readingOrder="1"/>
    </xf>
    <xf numFmtId="189" fontId="3" fillId="12" borderId="0" xfId="0" applyNumberFormat="1" applyFont="1" applyFill="1" applyAlignment="1">
      <alignment horizontal="right" vertical="center" wrapText="1" readingOrder="1"/>
    </xf>
    <xf numFmtId="188" fontId="3" fillId="12" borderId="0" xfId="0" applyNumberFormat="1" applyFont="1" applyFill="1" applyAlignment="1">
      <alignment horizontal="right" vertical="center" wrapText="1" readingOrder="1"/>
    </xf>
    <xf numFmtId="188" fontId="3" fillId="12" borderId="23" xfId="0" applyNumberFormat="1" applyFont="1" applyFill="1" applyBorder="1" applyAlignment="1">
      <alignment horizontal="right" vertical="center" wrapText="1" readingOrder="1"/>
    </xf>
    <xf numFmtId="193" fontId="3" fillId="12" borderId="15" xfId="0" applyNumberFormat="1" applyFont="1" applyFill="1" applyBorder="1" applyAlignment="1">
      <alignment horizontal="right" vertical="top" wrapText="1" readingOrder="1"/>
    </xf>
    <xf numFmtId="189" fontId="3" fillId="12" borderId="15" xfId="0" applyNumberFormat="1" applyFont="1" applyFill="1" applyBorder="1" applyAlignment="1">
      <alignment horizontal="right" vertical="center" wrapText="1" readingOrder="1"/>
    </xf>
    <xf numFmtId="188" fontId="3" fillId="12" borderId="15" xfId="0" applyNumberFormat="1" applyFont="1" applyFill="1" applyBorder="1" applyAlignment="1">
      <alignment horizontal="right" vertical="center" wrapText="1" readingOrder="1"/>
    </xf>
    <xf numFmtId="188" fontId="3" fillId="12" borderId="22" xfId="0" applyNumberFormat="1" applyFont="1" applyFill="1" applyBorder="1" applyAlignment="1">
      <alignment horizontal="right" vertical="center" wrapText="1" readingOrder="1"/>
    </xf>
    <xf numFmtId="193" fontId="3" fillId="11" borderId="47" xfId="0" applyNumberFormat="1" applyFont="1" applyFill="1" applyBorder="1" applyAlignment="1">
      <alignment horizontal="right" vertical="top" wrapText="1" readingOrder="1"/>
    </xf>
    <xf numFmtId="189" fontId="3" fillId="11" borderId="47" xfId="0" applyNumberFormat="1" applyFont="1" applyFill="1" applyBorder="1" applyAlignment="1">
      <alignment horizontal="right" vertical="center" wrapText="1" readingOrder="1"/>
    </xf>
    <xf numFmtId="188" fontId="3" fillId="11" borderId="50" xfId="0" applyNumberFormat="1" applyFont="1" applyFill="1" applyBorder="1" applyAlignment="1">
      <alignment horizontal="right" vertical="center" wrapText="1" readingOrder="1"/>
    </xf>
    <xf numFmtId="0" fontId="3" fillId="4" borderId="3" xfId="0" applyFont="1" applyFill="1" applyBorder="1" applyAlignment="1">
      <alignment horizontal="right" vertical="center" wrapText="1" readingOrder="1"/>
    </xf>
    <xf numFmtId="188" fontId="4" fillId="4" borderId="3" xfId="0" applyNumberFormat="1" applyFont="1" applyFill="1" applyBorder="1" applyAlignment="1">
      <alignment horizontal="right" vertical="center" wrapText="1" readingOrder="1"/>
    </xf>
    <xf numFmtId="188" fontId="4" fillId="4" borderId="32" xfId="0" applyNumberFormat="1" applyFont="1" applyFill="1" applyBorder="1" applyAlignment="1">
      <alignment horizontal="right" vertical="center" wrapText="1" readingOrder="1"/>
    </xf>
    <xf numFmtId="0" fontId="3" fillId="11" borderId="34" xfId="0" applyFont="1" applyFill="1" applyBorder="1" applyAlignment="1">
      <alignment horizontal="right" vertical="center" wrapText="1" readingOrder="1"/>
    </xf>
    <xf numFmtId="0" fontId="3" fillId="0" borderId="9" xfId="0" applyFont="1" applyBorder="1" applyAlignment="1">
      <alignment horizontal="right" vertical="center" wrapText="1" readingOrder="1"/>
    </xf>
    <xf numFmtId="0" fontId="3" fillId="12" borderId="12" xfId="0" applyFont="1" applyFill="1" applyBorder="1" applyAlignment="1">
      <alignment horizontal="right" vertical="center" wrapText="1" readingOrder="1"/>
    </xf>
    <xf numFmtId="39" fontId="4" fillId="12" borderId="12" xfId="0" applyNumberFormat="1" applyFont="1" applyFill="1" applyBorder="1" applyAlignment="1">
      <alignment horizontal="right" vertical="center" wrapText="1" readingOrder="1"/>
    </xf>
    <xf numFmtId="39" fontId="4" fillId="12" borderId="21" xfId="0" applyNumberFormat="1" applyFont="1" applyFill="1" applyBorder="1" applyAlignment="1">
      <alignment horizontal="right" vertical="center" wrapText="1" readingOrder="1"/>
    </xf>
    <xf numFmtId="39" fontId="4" fillId="12" borderId="0" xfId="0" applyNumberFormat="1" applyFont="1" applyFill="1" applyAlignment="1">
      <alignment horizontal="right" vertical="center" wrapText="1" readingOrder="1"/>
    </xf>
    <xf numFmtId="39" fontId="4" fillId="12" borderId="23" xfId="0" applyNumberFormat="1" applyFont="1" applyFill="1" applyBorder="1" applyAlignment="1">
      <alignment horizontal="right" vertical="center" wrapText="1" readingOrder="1"/>
    </xf>
    <xf numFmtId="39" fontId="4" fillId="12" borderId="15" xfId="0" applyNumberFormat="1" applyFont="1" applyFill="1" applyBorder="1" applyAlignment="1">
      <alignment horizontal="right" vertical="center" wrapText="1" readingOrder="1"/>
    </xf>
    <xf numFmtId="39" fontId="4" fillId="12" borderId="22" xfId="0" applyNumberFormat="1" applyFont="1" applyFill="1" applyBorder="1" applyAlignment="1">
      <alignment horizontal="right" vertical="center" wrapText="1" readingOrder="1"/>
    </xf>
    <xf numFmtId="0" fontId="3" fillId="4" borderId="1" xfId="0" applyFont="1" applyFill="1" applyBorder="1" applyAlignment="1">
      <alignment horizontal="right" vertical="center" wrapText="1" readingOrder="1"/>
    </xf>
    <xf numFmtId="39" fontId="4" fillId="4" borderId="1" xfId="0" applyNumberFormat="1" applyFont="1" applyFill="1" applyBorder="1" applyAlignment="1">
      <alignment horizontal="right" vertical="center" wrapText="1" readingOrder="1"/>
    </xf>
    <xf numFmtId="39" fontId="4" fillId="4" borderId="30" xfId="0" applyNumberFormat="1" applyFont="1" applyFill="1" applyBorder="1" applyAlignment="1">
      <alignment horizontal="right" vertical="center" wrapText="1" readingOrder="1"/>
    </xf>
    <xf numFmtId="190" fontId="3" fillId="11" borderId="10" xfId="0" applyNumberFormat="1" applyFont="1" applyFill="1" applyBorder="1" applyAlignment="1">
      <alignment horizontal="right" vertical="center" wrapText="1" readingOrder="1"/>
    </xf>
    <xf numFmtId="195" fontId="3" fillId="11" borderId="10" xfId="0" applyNumberFormat="1" applyFont="1" applyFill="1" applyBorder="1" applyAlignment="1">
      <alignment horizontal="right" vertical="center" wrapText="1" readingOrder="1"/>
    </xf>
    <xf numFmtId="189" fontId="3" fillId="11" borderId="10" xfId="0" applyNumberFormat="1" applyFont="1" applyFill="1" applyBorder="1" applyAlignment="1">
      <alignment horizontal="right" vertical="center" wrapText="1" readingOrder="1"/>
    </xf>
    <xf numFmtId="188" fontId="3" fillId="11" borderId="10" xfId="0" applyNumberFormat="1" applyFont="1" applyFill="1" applyBorder="1" applyAlignment="1">
      <alignment horizontal="right" vertical="center" wrapText="1" readingOrder="1"/>
    </xf>
    <xf numFmtId="0" fontId="3" fillId="0" borderId="10" xfId="0" applyFont="1" applyBorder="1" applyAlignment="1">
      <alignment horizontal="right" vertical="center" wrapText="1" readingOrder="1"/>
    </xf>
    <xf numFmtId="190" fontId="3" fillId="0" borderId="10" xfId="0" applyNumberFormat="1" applyFont="1" applyBorder="1" applyAlignment="1">
      <alignment horizontal="right" vertical="center" wrapText="1" readingOrder="1"/>
    </xf>
    <xf numFmtId="195" fontId="3" fillId="0" borderId="10" xfId="0" applyNumberFormat="1" applyFont="1" applyBorder="1" applyAlignment="1">
      <alignment horizontal="right" vertical="center" wrapText="1" readingOrder="1"/>
    </xf>
    <xf numFmtId="189" fontId="3" fillId="0" borderId="10" xfId="0" applyNumberFormat="1" applyFont="1" applyBorder="1" applyAlignment="1">
      <alignment horizontal="right" vertical="center" wrapText="1" readingOrder="1"/>
    </xf>
    <xf numFmtId="191" fontId="3" fillId="12" borderId="0" xfId="0" applyNumberFormat="1" applyFont="1" applyFill="1" applyAlignment="1">
      <alignment horizontal="right" vertical="top" wrapText="1" readingOrder="1"/>
    </xf>
    <xf numFmtId="188" fontId="3" fillId="12" borderId="0" xfId="0" applyNumberFormat="1" applyFont="1" applyFill="1" applyAlignment="1">
      <alignment horizontal="right" vertical="top" wrapText="1" readingOrder="1"/>
    </xf>
    <xf numFmtId="189" fontId="3" fillId="12" borderId="0" xfId="0" applyNumberFormat="1" applyFont="1" applyFill="1" applyAlignment="1">
      <alignment horizontal="right" vertical="top" wrapText="1" readingOrder="1"/>
    </xf>
    <xf numFmtId="189" fontId="3" fillId="12" borderId="23" xfId="0" applyNumberFormat="1" applyFont="1" applyFill="1" applyBorder="1" applyAlignment="1">
      <alignment horizontal="right" vertical="top" wrapText="1" readingOrder="1"/>
    </xf>
    <xf numFmtId="191" fontId="3" fillId="12" borderId="15" xfId="0" applyNumberFormat="1" applyFont="1" applyFill="1" applyBorder="1" applyAlignment="1">
      <alignment horizontal="right" vertical="top" wrapText="1" readingOrder="1"/>
    </xf>
    <xf numFmtId="188" fontId="3" fillId="12" borderId="15" xfId="0" applyNumberFormat="1" applyFont="1" applyFill="1" applyBorder="1" applyAlignment="1">
      <alignment horizontal="right" vertical="top" wrapText="1" readingOrder="1"/>
    </xf>
    <xf numFmtId="189" fontId="3" fillId="12" borderId="15" xfId="0" applyNumberFormat="1" applyFont="1" applyFill="1" applyBorder="1" applyAlignment="1">
      <alignment horizontal="right" vertical="top" wrapText="1" readingOrder="1"/>
    </xf>
    <xf numFmtId="189" fontId="3" fillId="12" borderId="22" xfId="0" applyNumberFormat="1" applyFont="1" applyFill="1" applyBorder="1" applyAlignment="1">
      <alignment horizontal="right" vertical="top" wrapText="1" readingOrder="1"/>
    </xf>
    <xf numFmtId="191" fontId="3" fillId="11" borderId="3" xfId="0" applyNumberFormat="1" applyFont="1" applyFill="1" applyBorder="1" applyAlignment="1">
      <alignment horizontal="right" vertical="top" wrapText="1" readingOrder="1"/>
    </xf>
    <xf numFmtId="188" fontId="3" fillId="11" borderId="3" xfId="0" applyNumberFormat="1" applyFont="1" applyFill="1" applyBorder="1" applyAlignment="1">
      <alignment horizontal="right" vertical="top" wrapText="1" readingOrder="1"/>
    </xf>
    <xf numFmtId="189" fontId="3" fillId="11" borderId="3" xfId="0" applyNumberFormat="1" applyFont="1" applyFill="1" applyBorder="1" applyAlignment="1">
      <alignment horizontal="right" vertical="top" wrapText="1" readingOrder="1"/>
    </xf>
    <xf numFmtId="189" fontId="3" fillId="11" borderId="32" xfId="0" applyNumberFormat="1" applyFont="1" applyFill="1" applyBorder="1" applyAlignment="1">
      <alignment horizontal="right" vertical="top" wrapText="1" readingOrder="1"/>
    </xf>
    <xf numFmtId="191" fontId="3" fillId="12" borderId="0" xfId="0" applyNumberFormat="1" applyFont="1" applyFill="1" applyAlignment="1">
      <alignment horizontal="right" vertical="center" wrapText="1" readingOrder="1"/>
    </xf>
    <xf numFmtId="191" fontId="3" fillId="12" borderId="15" xfId="0" applyNumberFormat="1" applyFont="1" applyFill="1" applyBorder="1" applyAlignment="1">
      <alignment horizontal="right" vertical="center" wrapText="1" readingOrder="1"/>
    </xf>
    <xf numFmtId="191" fontId="3" fillId="11" borderId="3" xfId="0" applyNumberFormat="1" applyFont="1" applyFill="1" applyBorder="1" applyAlignment="1">
      <alignment horizontal="right" vertical="center" wrapText="1" readingOrder="1"/>
    </xf>
    <xf numFmtId="188" fontId="3" fillId="11" borderId="3" xfId="0" applyNumberFormat="1" applyFont="1" applyFill="1" applyBorder="1" applyAlignment="1">
      <alignment horizontal="right" vertical="center" wrapText="1" readingOrder="1"/>
    </xf>
    <xf numFmtId="189" fontId="3" fillId="11" borderId="3" xfId="0" applyNumberFormat="1" applyFont="1" applyFill="1" applyBorder="1" applyAlignment="1">
      <alignment horizontal="right" vertical="center" wrapText="1" readingOrder="1"/>
    </xf>
    <xf numFmtId="188" fontId="3" fillId="11" borderId="32" xfId="0" applyNumberFormat="1" applyFont="1" applyFill="1" applyBorder="1" applyAlignment="1">
      <alignment horizontal="right" vertical="center" wrapText="1" readingOrder="1"/>
    </xf>
    <xf numFmtId="0" fontId="3" fillId="13" borderId="2" xfId="0" applyFont="1" applyFill="1" applyBorder="1" applyAlignment="1">
      <alignment horizontal="right" vertical="center" wrapText="1" readingOrder="1"/>
    </xf>
    <xf numFmtId="0" fontId="3" fillId="13" borderId="34" xfId="0" applyFont="1" applyFill="1" applyBorder="1" applyAlignment="1">
      <alignment horizontal="right" vertical="center" wrapText="1" readingOrder="1"/>
    </xf>
    <xf numFmtId="4" fontId="3" fillId="0" borderId="2" xfId="0" applyNumberFormat="1" applyFont="1" applyBorder="1" applyAlignment="1">
      <alignment horizontal="right" vertical="center" wrapText="1" readingOrder="1"/>
    </xf>
    <xf numFmtId="190" fontId="3" fillId="13" borderId="2" xfId="0" applyNumberFormat="1" applyFont="1" applyFill="1" applyBorder="1" applyAlignment="1">
      <alignment horizontal="right" vertical="center" wrapText="1" readingOrder="1"/>
    </xf>
    <xf numFmtId="191" fontId="3" fillId="13" borderId="2" xfId="0" applyNumberFormat="1" applyFont="1" applyFill="1" applyBorder="1" applyAlignment="1">
      <alignment horizontal="right" vertical="center" wrapText="1" readingOrder="1"/>
    </xf>
    <xf numFmtId="189" fontId="3" fillId="13" borderId="2" xfId="0" applyNumberFormat="1" applyFont="1" applyFill="1" applyBorder="1" applyAlignment="1">
      <alignment horizontal="right" vertical="center" wrapText="1" readingOrder="1"/>
    </xf>
    <xf numFmtId="191" fontId="3" fillId="11" borderId="10" xfId="0" applyNumberFormat="1" applyFont="1" applyFill="1" applyBorder="1" applyAlignment="1">
      <alignment horizontal="right" vertical="center" wrapText="1" readingOrder="1"/>
    </xf>
    <xf numFmtId="0" fontId="3" fillId="0" borderId="3" xfId="0" applyFont="1" applyBorder="1" applyAlignment="1">
      <alignment horizontal="right" vertical="center" wrapText="1" readingOrder="1"/>
    </xf>
    <xf numFmtId="0" fontId="3" fillId="0" borderId="32" xfId="0" applyFont="1" applyBorder="1" applyAlignment="1">
      <alignment horizontal="right" vertical="center" wrapText="1" readingOrder="1"/>
    </xf>
    <xf numFmtId="188" fontId="3" fillId="14" borderId="3" xfId="0" applyNumberFormat="1" applyFont="1" applyFill="1" applyBorder="1" applyAlignment="1">
      <alignment horizontal="right" vertical="center" wrapText="1" readingOrder="1"/>
    </xf>
    <xf numFmtId="188" fontId="3" fillId="14" borderId="32" xfId="0" applyNumberFormat="1" applyFont="1" applyFill="1" applyBorder="1" applyAlignment="1">
      <alignment horizontal="right" vertical="center" wrapText="1" readingOrder="1"/>
    </xf>
    <xf numFmtId="2" fontId="3" fillId="0" borderId="15" xfId="0" applyNumberFormat="1" applyFont="1" applyBorder="1" applyAlignment="1">
      <alignment horizontal="right" vertical="center" wrapText="1" readingOrder="1"/>
    </xf>
    <xf numFmtId="189" fontId="3" fillId="14" borderId="3" xfId="0" applyNumberFormat="1" applyFont="1" applyFill="1" applyBorder="1" applyAlignment="1">
      <alignment horizontal="right" vertical="center" wrapText="1" readingOrder="1"/>
    </xf>
    <xf numFmtId="189" fontId="3" fillId="14" borderId="32" xfId="0" applyNumberFormat="1" applyFont="1" applyFill="1" applyBorder="1" applyAlignment="1">
      <alignment horizontal="right" vertical="center" wrapText="1" readingOrder="1"/>
    </xf>
    <xf numFmtId="196" fontId="3" fillId="0" borderId="2" xfId="0" applyNumberFormat="1" applyFont="1" applyBorder="1" applyAlignment="1">
      <alignment horizontal="right" vertical="center" wrapText="1" readingOrder="1"/>
    </xf>
    <xf numFmtId="197" fontId="3" fillId="0" borderId="2" xfId="0" applyNumberFormat="1" applyFont="1" applyBorder="1" applyAlignment="1">
      <alignment horizontal="right" vertical="center" wrapText="1" readingOrder="1"/>
    </xf>
    <xf numFmtId="193" fontId="3" fillId="11" borderId="2" xfId="0" applyNumberFormat="1" applyFont="1" applyFill="1" applyBorder="1" applyAlignment="1">
      <alignment horizontal="right" vertical="center" wrapText="1" readingOrder="1"/>
    </xf>
    <xf numFmtId="2" fontId="3" fillId="11" borderId="2" xfId="0" applyNumberFormat="1" applyFont="1" applyFill="1" applyBorder="1" applyAlignment="1">
      <alignment horizontal="right" vertical="center" wrapText="1" readingOrder="1"/>
    </xf>
    <xf numFmtId="2" fontId="3" fillId="11" borderId="2" xfId="0" applyNumberFormat="1" applyFont="1" applyFill="1" applyBorder="1" applyAlignment="1">
      <alignment horizontal="right" vertical="top" wrapText="1" readingOrder="1"/>
    </xf>
    <xf numFmtId="190" fontId="3" fillId="0" borderId="2" xfId="0" applyNumberFormat="1" applyFont="1" applyBorder="1" applyAlignment="1">
      <alignment horizontal="right" vertical="top" wrapText="1" readingOrder="1"/>
    </xf>
    <xf numFmtId="2" fontId="3" fillId="0" borderId="2" xfId="0" applyNumberFormat="1" applyFont="1" applyBorder="1" applyAlignment="1">
      <alignment horizontal="right" vertical="top" wrapText="1" readingOrder="1"/>
    </xf>
    <xf numFmtId="0" fontId="3" fillId="0" borderId="2" xfId="0" applyFont="1" applyBorder="1" applyAlignment="1">
      <alignment horizontal="right" vertical="top" wrapText="1" readingOrder="1"/>
    </xf>
    <xf numFmtId="0" fontId="3" fillId="0" borderId="34" xfId="0" applyFont="1" applyBorder="1" applyAlignment="1">
      <alignment horizontal="right" vertical="top" wrapText="1" readingOrder="1"/>
    </xf>
    <xf numFmtId="39" fontId="3" fillId="0" borderId="2" xfId="0" applyNumberFormat="1" applyFont="1" applyBorder="1" applyAlignment="1">
      <alignment horizontal="right" vertical="center" wrapText="1" readingOrder="1"/>
    </xf>
    <xf numFmtId="193" fontId="3" fillId="11" borderId="3" xfId="0" applyNumberFormat="1" applyFont="1" applyFill="1" applyBorder="1" applyAlignment="1">
      <alignment horizontal="right" vertical="top" wrapText="1" readingOrder="1"/>
    </xf>
    <xf numFmtId="188" fontId="3" fillId="11" borderId="32" xfId="0" applyNumberFormat="1" applyFont="1" applyFill="1" applyBorder="1" applyAlignment="1">
      <alignment horizontal="right" vertical="top" wrapText="1" readingOrder="1"/>
    </xf>
    <xf numFmtId="0" fontId="3" fillId="15" borderId="4" xfId="0" applyFont="1" applyFill="1" applyBorder="1" applyAlignment="1">
      <alignment horizontal="right" vertical="center" wrapText="1" readingOrder="1"/>
    </xf>
    <xf numFmtId="0" fontId="3" fillId="15" borderId="36" xfId="0" applyFont="1" applyFill="1" applyBorder="1" applyAlignment="1">
      <alignment horizontal="right" vertical="center" wrapText="1" readingOrder="1"/>
    </xf>
    <xf numFmtId="190" fontId="3" fillId="15" borderId="12" xfId="0" applyNumberFormat="1" applyFont="1" applyFill="1" applyBorder="1" applyAlignment="1">
      <alignment horizontal="right" vertical="center" wrapText="1" readingOrder="1"/>
    </xf>
    <xf numFmtId="191" fontId="3" fillId="15" borderId="12" xfId="0" applyNumberFormat="1" applyFont="1" applyFill="1" applyBorder="1" applyAlignment="1">
      <alignment horizontal="right" vertical="center" wrapText="1" readingOrder="1"/>
    </xf>
    <xf numFmtId="189" fontId="3" fillId="15" borderId="12" xfId="0" applyNumberFormat="1" applyFont="1" applyFill="1" applyBorder="1" applyAlignment="1">
      <alignment horizontal="right" vertical="center" wrapText="1" readingOrder="1"/>
    </xf>
    <xf numFmtId="0" fontId="3" fillId="15" borderId="12" xfId="0" applyFont="1" applyFill="1" applyBorder="1" applyAlignment="1">
      <alignment horizontal="right" vertical="center" wrapText="1" readingOrder="1"/>
    </xf>
    <xf numFmtId="0" fontId="3" fillId="15" borderId="21" xfId="0" applyFont="1" applyFill="1" applyBorder="1" applyAlignment="1">
      <alignment horizontal="right" vertical="center" wrapText="1" readingOrder="1"/>
    </xf>
    <xf numFmtId="190" fontId="3" fillId="15" borderId="0" xfId="0" applyNumberFormat="1" applyFont="1" applyFill="1" applyAlignment="1">
      <alignment horizontal="right" vertical="center" wrapText="1" readingOrder="1"/>
    </xf>
    <xf numFmtId="191" fontId="3" fillId="15" borderId="0" xfId="0" applyNumberFormat="1" applyFont="1" applyFill="1" applyAlignment="1">
      <alignment horizontal="right" vertical="center" wrapText="1" readingOrder="1"/>
    </xf>
    <xf numFmtId="189" fontId="3" fillId="15" borderId="0" xfId="0" applyNumberFormat="1" applyFont="1" applyFill="1" applyAlignment="1">
      <alignment horizontal="right" vertical="center" wrapText="1" readingOrder="1"/>
    </xf>
    <xf numFmtId="0" fontId="3" fillId="15" borderId="0" xfId="0" applyFont="1" applyFill="1" applyAlignment="1">
      <alignment horizontal="right" vertical="center" wrapText="1" readingOrder="1"/>
    </xf>
    <xf numFmtId="0" fontId="3" fillId="15" borderId="23" xfId="0" applyFont="1" applyFill="1" applyBorder="1" applyAlignment="1">
      <alignment horizontal="right" vertical="center" wrapText="1" readingOrder="1"/>
    </xf>
    <xf numFmtId="0" fontId="4" fillId="15" borderId="0" xfId="0" applyFont="1" applyFill="1" applyAlignment="1">
      <alignment horizontal="right" vertical="top" wrapText="1" readingOrder="1"/>
    </xf>
    <xf numFmtId="39" fontId="4" fillId="15" borderId="0" xfId="0" applyNumberFormat="1" applyFont="1" applyFill="1" applyAlignment="1">
      <alignment horizontal="right" vertical="top" wrapText="1" readingOrder="1"/>
    </xf>
    <xf numFmtId="39" fontId="4" fillId="15" borderId="23" xfId="0" applyNumberFormat="1" applyFont="1" applyFill="1" applyBorder="1" applyAlignment="1">
      <alignment horizontal="right" vertical="top" wrapText="1" readingOrder="1"/>
    </xf>
    <xf numFmtId="0" fontId="4" fillId="12" borderId="0" xfId="0" applyFont="1" applyFill="1" applyAlignment="1">
      <alignment horizontal="right" vertical="top" wrapText="1" readingOrder="1"/>
    </xf>
    <xf numFmtId="39" fontId="4" fillId="12" borderId="0" xfId="0" applyNumberFormat="1" applyFont="1" applyFill="1" applyAlignment="1">
      <alignment horizontal="right" vertical="top" wrapText="1" readingOrder="1"/>
    </xf>
    <xf numFmtId="39" fontId="4" fillId="12" borderId="23" xfId="0" applyNumberFormat="1" applyFont="1" applyFill="1" applyBorder="1" applyAlignment="1">
      <alignment horizontal="right" vertical="top" wrapText="1" readingOrder="1"/>
    </xf>
    <xf numFmtId="0" fontId="4" fillId="12" borderId="15" xfId="0" applyFont="1" applyFill="1" applyBorder="1" applyAlignment="1">
      <alignment horizontal="right" vertical="top" wrapText="1" readingOrder="1"/>
    </xf>
    <xf numFmtId="39" fontId="4" fillId="12" borderId="15" xfId="0" applyNumberFormat="1" applyFont="1" applyFill="1" applyBorder="1" applyAlignment="1">
      <alignment horizontal="right" vertical="top" wrapText="1" readingOrder="1"/>
    </xf>
    <xf numFmtId="39" fontId="4" fillId="12" borderId="22" xfId="0" applyNumberFormat="1" applyFont="1" applyFill="1" applyBorder="1" applyAlignment="1">
      <alignment horizontal="right" vertical="top" wrapText="1" readingOrder="1"/>
    </xf>
    <xf numFmtId="39" fontId="4" fillId="4" borderId="3" xfId="0" applyNumberFormat="1" applyFont="1" applyFill="1" applyBorder="1" applyAlignment="1">
      <alignment horizontal="right" vertical="top" wrapText="1" readingOrder="1"/>
    </xf>
    <xf numFmtId="39" fontId="4" fillId="4" borderId="32" xfId="0" applyNumberFormat="1" applyFont="1" applyFill="1" applyBorder="1" applyAlignment="1">
      <alignment horizontal="right" vertical="top" wrapText="1" readingOrder="1"/>
    </xf>
    <xf numFmtId="0" fontId="3" fillId="11" borderId="2" xfId="0" applyFont="1" applyFill="1" applyBorder="1" applyAlignment="1">
      <alignment horizontal="right" vertical="top" wrapText="1" readingOrder="1"/>
    </xf>
    <xf numFmtId="196" fontId="3" fillId="11" borderId="2" xfId="0" applyNumberFormat="1" applyFont="1" applyFill="1" applyBorder="1" applyAlignment="1">
      <alignment horizontal="right" vertical="top" wrapText="1" readingOrder="1"/>
    </xf>
    <xf numFmtId="189" fontId="3" fillId="11" borderId="34" xfId="0" applyNumberFormat="1" applyFont="1" applyFill="1" applyBorder="1" applyAlignment="1">
      <alignment horizontal="right" vertical="top" wrapText="1" readingOrder="1"/>
    </xf>
    <xf numFmtId="0" fontId="4" fillId="12" borderId="15" xfId="0" applyFont="1" applyFill="1" applyBorder="1" applyAlignment="1">
      <alignment horizontal="right" vertical="top" readingOrder="1"/>
    </xf>
    <xf numFmtId="0" fontId="4" fillId="4" borderId="3" xfId="0" applyFont="1" applyFill="1" applyBorder="1" applyAlignment="1">
      <alignment horizontal="right" vertical="top" readingOrder="1"/>
    </xf>
    <xf numFmtId="0" fontId="3" fillId="0" borderId="5" xfId="0" applyFont="1" applyBorder="1" applyAlignment="1">
      <alignment horizontal="right" vertical="center" wrapText="1" readingOrder="1"/>
    </xf>
    <xf numFmtId="191" fontId="3" fillId="0" borderId="5" xfId="0" applyNumberFormat="1" applyFont="1" applyBorder="1" applyAlignment="1">
      <alignment horizontal="right" vertical="center" wrapText="1" readingOrder="1"/>
    </xf>
    <xf numFmtId="189" fontId="3" fillId="0" borderId="5" xfId="0" applyNumberFormat="1" applyFont="1" applyBorder="1" applyAlignment="1">
      <alignment horizontal="right" vertical="center" wrapText="1" readingOrder="1"/>
    </xf>
    <xf numFmtId="0" fontId="3" fillId="0" borderId="40" xfId="0" applyFont="1" applyBorder="1" applyAlignment="1">
      <alignment horizontal="right" vertical="center" wrapText="1" readingOrder="1"/>
    </xf>
    <xf numFmtId="0" fontId="3" fillId="12" borderId="23" xfId="0" applyFont="1" applyFill="1" applyBorder="1" applyAlignment="1">
      <alignment horizontal="right" vertical="center" wrapText="1" readingOrder="1"/>
    </xf>
    <xf numFmtId="191" fontId="3" fillId="12" borderId="8" xfId="0" applyNumberFormat="1" applyFont="1" applyFill="1" applyBorder="1" applyAlignment="1">
      <alignment horizontal="right" vertical="top" wrapText="1" readingOrder="1"/>
    </xf>
    <xf numFmtId="189" fontId="3" fillId="12" borderId="8" xfId="0" applyNumberFormat="1" applyFont="1" applyFill="1" applyBorder="1" applyAlignment="1">
      <alignment horizontal="right" vertical="top" wrapText="1" readingOrder="1"/>
    </xf>
    <xf numFmtId="188" fontId="3" fillId="12" borderId="8" xfId="0" applyNumberFormat="1" applyFont="1" applyFill="1" applyBorder="1" applyAlignment="1">
      <alignment horizontal="right" vertical="center" wrapText="1" readingOrder="1"/>
    </xf>
    <xf numFmtId="189" fontId="3" fillId="12" borderId="8" xfId="0" applyNumberFormat="1" applyFont="1" applyFill="1" applyBorder="1" applyAlignment="1">
      <alignment horizontal="right" vertical="center" wrapText="1" readingOrder="1"/>
    </xf>
    <xf numFmtId="39" fontId="3" fillId="12" borderId="8" xfId="0" applyNumberFormat="1" applyFont="1" applyFill="1" applyBorder="1" applyAlignment="1">
      <alignment horizontal="right" vertical="top" wrapText="1" readingOrder="1"/>
    </xf>
    <xf numFmtId="39" fontId="3" fillId="12" borderId="39" xfId="0" applyNumberFormat="1" applyFont="1" applyFill="1" applyBorder="1" applyAlignment="1">
      <alignment horizontal="right" vertical="top" wrapText="1" readingOrder="1"/>
    </xf>
    <xf numFmtId="0" fontId="3" fillId="4" borderId="8" xfId="0" applyFont="1" applyFill="1" applyBorder="1" applyAlignment="1">
      <alignment horizontal="right" vertical="center" wrapText="1" readingOrder="1"/>
    </xf>
    <xf numFmtId="0" fontId="3" fillId="4" borderId="7" xfId="0" applyFont="1" applyFill="1" applyBorder="1" applyAlignment="1">
      <alignment horizontal="right" vertical="center" wrapText="1" readingOrder="1"/>
    </xf>
    <xf numFmtId="188" fontId="4" fillId="4" borderId="2" xfId="0" applyNumberFormat="1" applyFont="1" applyFill="1" applyBorder="1" applyAlignment="1">
      <alignment horizontal="right" vertical="center" wrapText="1" readingOrder="1"/>
    </xf>
    <xf numFmtId="188" fontId="4" fillId="4" borderId="34" xfId="0" applyNumberFormat="1" applyFont="1" applyFill="1" applyBorder="1" applyAlignment="1">
      <alignment horizontal="right" vertical="center" wrapText="1" readingOrder="1"/>
    </xf>
    <xf numFmtId="0" fontId="4" fillId="12" borderId="0" xfId="0" applyFont="1" applyFill="1" applyAlignment="1">
      <alignment horizontal="left" vertical="top" wrapText="1" readingOrder="1"/>
    </xf>
    <xf numFmtId="188" fontId="4" fillId="4" borderId="26" xfId="0" applyNumberFormat="1" applyFont="1" applyFill="1" applyBorder="1" applyAlignment="1">
      <alignment horizontal="right" vertical="center" wrapText="1" readingOrder="1"/>
    </xf>
    <xf numFmtId="188" fontId="4" fillId="4" borderId="27" xfId="0" applyNumberFormat="1" applyFont="1" applyFill="1" applyBorder="1" applyAlignment="1">
      <alignment horizontal="right" vertical="center" wrapText="1" readingOrder="1"/>
    </xf>
    <xf numFmtId="191" fontId="3" fillId="11" borderId="10" xfId="0" applyNumberFormat="1" applyFont="1" applyFill="1" applyBorder="1" applyAlignment="1">
      <alignment horizontal="right" vertical="top" wrapText="1" readingOrder="1"/>
    </xf>
    <xf numFmtId="189" fontId="3" fillId="11" borderId="10" xfId="0" applyNumberFormat="1" applyFont="1" applyFill="1" applyBorder="1" applyAlignment="1">
      <alignment horizontal="right" vertical="top" wrapText="1" readingOrder="1"/>
    </xf>
    <xf numFmtId="0" fontId="3" fillId="11" borderId="10" xfId="0" applyFont="1" applyFill="1" applyBorder="1" applyAlignment="1">
      <alignment horizontal="right" vertical="top" wrapText="1" readingOrder="1"/>
    </xf>
    <xf numFmtId="39" fontId="4" fillId="4" borderId="3" xfId="0" applyNumberFormat="1" applyFont="1" applyFill="1" applyBorder="1" applyAlignment="1">
      <alignment horizontal="right" vertical="center" wrapText="1" readingOrder="1"/>
    </xf>
    <xf numFmtId="39" fontId="4" fillId="4" borderId="32" xfId="0" applyNumberFormat="1" applyFont="1" applyFill="1" applyBorder="1" applyAlignment="1">
      <alignment horizontal="right" vertical="center" wrapText="1" readingOrder="1"/>
    </xf>
    <xf numFmtId="0" fontId="3" fillId="4" borderId="42" xfId="0" applyFont="1" applyFill="1" applyBorder="1" applyAlignment="1">
      <alignment horizontal="right" vertical="center" wrapText="1" readingOrder="1"/>
    </xf>
    <xf numFmtId="0" fontId="3" fillId="11" borderId="44" xfId="0" applyFont="1" applyFill="1" applyBorder="1" applyAlignment="1">
      <alignment horizontal="right" vertical="center" wrapText="1" readingOrder="1"/>
    </xf>
    <xf numFmtId="189" fontId="3" fillId="11" borderId="44" xfId="0" applyNumberFormat="1" applyFont="1" applyFill="1" applyBorder="1" applyAlignment="1">
      <alignment horizontal="right" vertical="center" wrapText="1" readingOrder="1"/>
    </xf>
    <xf numFmtId="0" fontId="3" fillId="11" borderId="51" xfId="0" applyFont="1" applyFill="1" applyBorder="1" applyAlignment="1">
      <alignment horizontal="right" vertical="center" wrapText="1" readingOrder="1"/>
    </xf>
    <xf numFmtId="0" fontId="1" fillId="0" borderId="0" xfId="0" applyFont="1" applyAlignment="1">
      <alignment horizontal="right" wrapText="1" readingOrder="1"/>
    </xf>
    <xf numFmtId="39" fontId="5" fillId="0" borderId="0" xfId="0" applyNumberFormat="1" applyFont="1" applyAlignment="1">
      <alignment horizontal="right" wrapText="1" readingOrder="1"/>
    </xf>
    <xf numFmtId="0" fontId="1" fillId="0" borderId="0" xfId="0" applyFont="1" applyAlignment="1">
      <alignment horizontal="left" wrapText="1" readingOrder="1"/>
    </xf>
    <xf numFmtId="191" fontId="3" fillId="0" borderId="10" xfId="0" applyNumberFormat="1" applyFont="1" applyBorder="1" applyAlignment="1">
      <alignment horizontal="right" vertical="center" wrapText="1" readingOrder="1"/>
    </xf>
    <xf numFmtId="2" fontId="3" fillId="0" borderId="10" xfId="0" applyNumberFormat="1" applyFont="1" applyBorder="1" applyAlignment="1">
      <alignment horizontal="right" vertical="center" wrapText="1" readingOrder="1"/>
    </xf>
    <xf numFmtId="190" fontId="3" fillId="13" borderId="4" xfId="0" applyNumberFormat="1" applyFont="1" applyFill="1" applyBorder="1" applyAlignment="1">
      <alignment horizontal="right" vertical="center" wrapText="1" readingOrder="1"/>
    </xf>
    <xf numFmtId="191" fontId="3" fillId="13" borderId="4" xfId="0" applyNumberFormat="1" applyFont="1" applyFill="1" applyBorder="1" applyAlignment="1">
      <alignment horizontal="right" vertical="center" wrapText="1" readingOrder="1"/>
    </xf>
    <xf numFmtId="189" fontId="3" fillId="13" borderId="4" xfId="0" applyNumberFormat="1" applyFont="1" applyFill="1" applyBorder="1" applyAlignment="1">
      <alignment horizontal="right" vertical="center" wrapText="1" readingOrder="1"/>
    </xf>
    <xf numFmtId="0" fontId="3" fillId="13" borderId="4" xfId="0" applyFont="1" applyFill="1" applyBorder="1" applyAlignment="1">
      <alignment horizontal="right" vertical="center" wrapText="1" readingOrder="1"/>
    </xf>
    <xf numFmtId="0" fontId="3" fillId="13" borderId="36" xfId="0" applyFont="1" applyFill="1" applyBorder="1" applyAlignment="1">
      <alignment horizontal="right" vertical="center" wrapText="1" readingOrder="1"/>
    </xf>
    <xf numFmtId="190" fontId="3" fillId="15" borderId="10" xfId="0" applyNumberFormat="1" applyFont="1" applyFill="1" applyBorder="1" applyAlignment="1">
      <alignment horizontal="right" vertical="center" wrapText="1" readingOrder="1"/>
    </xf>
    <xf numFmtId="191" fontId="3" fillId="15" borderId="10" xfId="0" applyNumberFormat="1" applyFont="1" applyFill="1" applyBorder="1" applyAlignment="1">
      <alignment horizontal="right" vertical="center" wrapText="1" readingOrder="1"/>
    </xf>
    <xf numFmtId="189" fontId="3" fillId="15" borderId="10" xfId="0" applyNumberFormat="1" applyFont="1" applyFill="1" applyBorder="1" applyAlignment="1">
      <alignment horizontal="right" vertical="center" wrapText="1" readingOrder="1"/>
    </xf>
    <xf numFmtId="0" fontId="3" fillId="15" borderId="10" xfId="0" applyFont="1" applyFill="1" applyBorder="1" applyAlignment="1">
      <alignment horizontal="right" vertical="center" wrapText="1" readingOrder="1"/>
    </xf>
    <xf numFmtId="0" fontId="3" fillId="0" borderId="52" xfId="0" applyFont="1" applyBorder="1" applyAlignment="1">
      <alignment horizontal="right" vertical="center" wrapText="1" readingOrder="1"/>
    </xf>
    <xf numFmtId="3" fontId="3" fillId="0" borderId="16" xfId="0" applyNumberFormat="1" applyFont="1" applyBorder="1" applyAlignment="1">
      <alignment horizontal="right" vertical="center" wrapText="1" readingOrder="1"/>
    </xf>
    <xf numFmtId="189" fontId="3" fillId="0" borderId="53" xfId="0" applyNumberFormat="1" applyFont="1" applyBorder="1" applyAlignment="1">
      <alignment horizontal="right" vertical="center" wrapText="1" readingOrder="1"/>
    </xf>
    <xf numFmtId="2" fontId="3" fillId="0" borderId="20" xfId="0" applyNumberFormat="1" applyFont="1" applyBorder="1" applyAlignment="1">
      <alignment horizontal="right" vertical="center" wrapText="1" readingOrder="1"/>
    </xf>
    <xf numFmtId="0" fontId="3" fillId="0" borderId="54" xfId="0" applyFont="1" applyBorder="1" applyAlignment="1">
      <alignment horizontal="right" vertical="center" wrapText="1" readingOrder="1"/>
    </xf>
    <xf numFmtId="189" fontId="3" fillId="0" borderId="9" xfId="0" applyNumberFormat="1" applyFont="1" applyBorder="1" applyAlignment="1">
      <alignment horizontal="right" vertical="center" wrapText="1" readingOrder="1"/>
    </xf>
    <xf numFmtId="188" fontId="3" fillId="11" borderId="10" xfId="0" applyNumberFormat="1" applyFont="1" applyFill="1" applyBorder="1" applyAlignment="1">
      <alignment horizontal="right" vertical="top" wrapText="1" readingOrder="1"/>
    </xf>
    <xf numFmtId="188" fontId="3" fillId="11" borderId="44" xfId="0" applyNumberFormat="1" applyFont="1" applyFill="1" applyBorder="1" applyAlignment="1">
      <alignment horizontal="right" vertical="center" wrapText="1" readingOrder="1"/>
    </xf>
    <xf numFmtId="0" fontId="6" fillId="0" borderId="0" xfId="0" applyFont="1" applyAlignment="1">
      <alignment horizontal="left" wrapText="1" readingOrder="1"/>
    </xf>
    <xf numFmtId="0" fontId="3" fillId="0" borderId="0" xfId="0" applyFont="1" applyAlignment="1">
      <alignment horizontal="left" wrapText="1" readingOrder="1"/>
    </xf>
    <xf numFmtId="0" fontId="4" fillId="10" borderId="29" xfId="0" applyFont="1" applyFill="1" applyBorder="1" applyAlignment="1">
      <alignment horizontal="center" vertical="center" wrapText="1" readingOrder="1"/>
    </xf>
    <xf numFmtId="0" fontId="3" fillId="10" borderId="1" xfId="0" applyFont="1" applyFill="1" applyBorder="1" applyAlignment="1">
      <alignment horizontal="center" vertical="top" wrapText="1" readingOrder="1"/>
    </xf>
    <xf numFmtId="0" fontId="3" fillId="10" borderId="18" xfId="0" applyFont="1" applyFill="1" applyBorder="1" applyAlignment="1">
      <alignment horizontal="right" vertical="center" wrapText="1" readingOrder="1"/>
    </xf>
    <xf numFmtId="0" fontId="3" fillId="10" borderId="23" xfId="0" applyFont="1" applyFill="1" applyBorder="1" applyAlignment="1">
      <alignment horizontal="right" vertical="center" wrapText="1" readingOrder="1"/>
    </xf>
    <xf numFmtId="0" fontId="4" fillId="4" borderId="46" xfId="0" applyFont="1" applyFill="1" applyBorder="1" applyAlignment="1">
      <alignment horizontal="left" vertical="top" wrapText="1" readingOrder="1"/>
    </xf>
    <xf numFmtId="0" fontId="3" fillId="4" borderId="47" xfId="0" applyFont="1" applyFill="1" applyBorder="1" applyAlignment="1">
      <alignment horizontal="center" vertical="top" wrapText="1" readingOrder="1"/>
    </xf>
    <xf numFmtId="0" fontId="3" fillId="4" borderId="17" xfId="0" applyFont="1" applyFill="1" applyBorder="1" applyAlignment="1">
      <alignment horizontal="center" vertical="top" wrapText="1" readingOrder="1"/>
    </xf>
    <xf numFmtId="0" fontId="3" fillId="4" borderId="21" xfId="0" applyFont="1" applyFill="1" applyBorder="1" applyAlignment="1">
      <alignment horizontal="center" vertical="top" wrapText="1" readingOrder="1"/>
    </xf>
    <xf numFmtId="0" fontId="3" fillId="11" borderId="33" xfId="0" applyFont="1" applyFill="1" applyBorder="1" applyAlignment="1">
      <alignment horizontal="left" vertical="top" wrapText="1" readingOrder="1"/>
    </xf>
    <xf numFmtId="0" fontId="3" fillId="11" borderId="2" xfId="0" applyFont="1" applyFill="1" applyBorder="1" applyAlignment="1">
      <alignment horizontal="center" vertical="top" wrapText="1" readingOrder="1"/>
    </xf>
    <xf numFmtId="0" fontId="3" fillId="0" borderId="10" xfId="0" applyFont="1" applyBorder="1" applyAlignment="1">
      <alignment horizontal="center" vertical="top" wrapText="1" readingOrder="1"/>
    </xf>
    <xf numFmtId="0" fontId="3" fillId="0" borderId="33" xfId="0" applyFont="1" applyBorder="1" applyAlignment="1">
      <alignment horizontal="left" vertical="top" wrapText="1" readingOrder="1"/>
    </xf>
    <xf numFmtId="0" fontId="3" fillId="0" borderId="2" xfId="0" applyFont="1" applyBorder="1" applyAlignment="1">
      <alignment horizontal="center" vertical="top" wrapText="1" readingOrder="1"/>
    </xf>
    <xf numFmtId="0" fontId="3" fillId="0" borderId="37" xfId="0" applyFont="1" applyBorder="1" applyAlignment="1">
      <alignment horizontal="left" vertical="top" wrapText="1" readingOrder="1"/>
    </xf>
    <xf numFmtId="0" fontId="3" fillId="0" borderId="4" xfId="0" applyFont="1" applyBorder="1" applyAlignment="1">
      <alignment horizontal="center" vertical="top" wrapText="1" readingOrder="1"/>
    </xf>
    <xf numFmtId="0" fontId="3" fillId="0" borderId="11" xfId="0" applyFont="1" applyBorder="1" applyAlignment="1">
      <alignment horizontal="left" vertical="top" wrapText="1" readingOrder="1"/>
    </xf>
    <xf numFmtId="0" fontId="3" fillId="0" borderId="12" xfId="0" applyFont="1" applyBorder="1" applyAlignment="1">
      <alignment horizontal="center" vertical="top" wrapText="1" readingOrder="1"/>
    </xf>
    <xf numFmtId="0" fontId="3" fillId="0" borderId="13" xfId="0" applyFont="1" applyBorder="1" applyAlignment="1">
      <alignment horizontal="left" vertical="top" wrapText="1" readingOrder="1"/>
    </xf>
    <xf numFmtId="0" fontId="3" fillId="0" borderId="0" xfId="0" applyFont="1" applyAlignment="1">
      <alignment horizontal="center" vertical="top" wrapText="1" readingOrder="1"/>
    </xf>
    <xf numFmtId="0" fontId="3" fillId="0" borderId="14" xfId="0" applyFont="1" applyBorder="1" applyAlignment="1">
      <alignment horizontal="left" vertical="top" wrapText="1" readingOrder="1"/>
    </xf>
    <xf numFmtId="0" fontId="3" fillId="0" borderId="15" xfId="0" applyFont="1" applyBorder="1" applyAlignment="1">
      <alignment horizontal="center" vertical="top" wrapText="1" readingOrder="1"/>
    </xf>
    <xf numFmtId="0" fontId="3" fillId="4" borderId="28" xfId="0" applyFont="1" applyFill="1" applyBorder="1" applyAlignment="1">
      <alignment horizontal="center" vertical="top" wrapText="1" readingOrder="1"/>
    </xf>
    <xf numFmtId="0" fontId="3" fillId="4" borderId="10" xfId="0" applyFont="1" applyFill="1" applyBorder="1" applyAlignment="1">
      <alignment horizontal="center" vertical="top" wrapText="1" readingOrder="1"/>
    </xf>
    <xf numFmtId="0" fontId="3" fillId="4" borderId="48" xfId="0" applyFont="1" applyFill="1" applyBorder="1" applyAlignment="1">
      <alignment horizontal="center" vertical="top" wrapText="1" readingOrder="1"/>
    </xf>
    <xf numFmtId="0" fontId="3" fillId="11" borderId="37" xfId="0" applyFont="1" applyFill="1" applyBorder="1" applyAlignment="1">
      <alignment horizontal="left" vertical="top" wrapText="1" readingOrder="1"/>
    </xf>
    <xf numFmtId="0" fontId="3" fillId="0" borderId="0" xfId="0" applyFont="1" applyAlignment="1">
      <alignment horizontal="left" vertical="top" wrapText="1" readingOrder="1"/>
    </xf>
    <xf numFmtId="0" fontId="3" fillId="0" borderId="35" xfId="0" applyFont="1" applyBorder="1" applyAlignment="1">
      <alignment horizontal="left" vertical="top" wrapText="1" readingOrder="1"/>
    </xf>
    <xf numFmtId="0" fontId="3" fillId="0" borderId="41" xfId="0" applyFont="1" applyBorder="1" applyAlignment="1">
      <alignment horizontal="left" vertical="top" wrapText="1" readingOrder="1"/>
    </xf>
    <xf numFmtId="0" fontId="4" fillId="12" borderId="13" xfId="0" applyFont="1" applyFill="1" applyBorder="1" applyAlignment="1">
      <alignment horizontal="left" vertical="top" wrapText="1" readingOrder="1"/>
    </xf>
    <xf numFmtId="0" fontId="3" fillId="12" borderId="0" xfId="0" applyFont="1" applyFill="1" applyAlignment="1">
      <alignment horizontal="center" vertical="top" wrapText="1" readingOrder="1"/>
    </xf>
    <xf numFmtId="0" fontId="4" fillId="12" borderId="14" xfId="0" applyFont="1" applyFill="1" applyBorder="1" applyAlignment="1">
      <alignment horizontal="left" vertical="top" wrapText="1" readingOrder="1"/>
    </xf>
    <xf numFmtId="0" fontId="3" fillId="12" borderId="15" xfId="0" applyFont="1" applyFill="1" applyBorder="1" applyAlignment="1">
      <alignment horizontal="center" vertical="top" wrapText="1" readingOrder="1"/>
    </xf>
    <xf numFmtId="0" fontId="4" fillId="4" borderId="49" xfId="0" applyFont="1" applyFill="1" applyBorder="1" applyAlignment="1">
      <alignment horizontal="left" vertical="top" wrapText="1" readingOrder="1"/>
    </xf>
    <xf numFmtId="0" fontId="3" fillId="0" borderId="10" xfId="0" applyFont="1" applyBorder="1" applyAlignment="1">
      <alignment horizontal="left" vertical="top" wrapText="1" readingOrder="1"/>
    </xf>
    <xf numFmtId="0" fontId="3" fillId="0" borderId="43" xfId="0" applyFont="1" applyBorder="1" applyAlignment="1">
      <alignment horizontal="left" vertical="top" wrapText="1" readingOrder="1"/>
    </xf>
    <xf numFmtId="0" fontId="3" fillId="0" borderId="44" xfId="0" applyFont="1" applyBorder="1" applyAlignment="1">
      <alignment horizontal="center" vertical="top" wrapText="1" readingOrder="1"/>
    </xf>
    <xf numFmtId="0" fontId="4" fillId="12" borderId="15" xfId="0" applyFont="1" applyFill="1" applyBorder="1" applyAlignment="1">
      <alignment horizontal="center" vertical="top" wrapText="1" readingOrder="1"/>
    </xf>
    <xf numFmtId="0" fontId="4" fillId="0" borderId="0" xfId="0" applyFont="1" applyAlignment="1">
      <alignment horizontal="left" wrapText="1" readingOrder="1"/>
    </xf>
    <xf numFmtId="0" fontId="4" fillId="4" borderId="47" xfId="0" applyFont="1" applyFill="1" applyBorder="1" applyAlignment="1">
      <alignment horizontal="center" vertical="top" wrapText="1" readingOrder="1"/>
    </xf>
    <xf numFmtId="0" fontId="4" fillId="4" borderId="10" xfId="0" applyFont="1" applyFill="1" applyBorder="1" applyAlignment="1">
      <alignment horizontal="center" vertical="top" wrapText="1" readingOrder="1"/>
    </xf>
    <xf numFmtId="0" fontId="4" fillId="4" borderId="48" xfId="0" applyFont="1" applyFill="1" applyBorder="1" applyAlignment="1">
      <alignment horizontal="center" vertical="top" wrapText="1" readingOrder="1"/>
    </xf>
    <xf numFmtId="0" fontId="3" fillId="12" borderId="13" xfId="0" applyFont="1" applyFill="1" applyBorder="1" applyAlignment="1">
      <alignment horizontal="left" vertical="top" wrapText="1" readingOrder="1"/>
    </xf>
    <xf numFmtId="0" fontId="3" fillId="12" borderId="14" xfId="0" applyFont="1" applyFill="1" applyBorder="1" applyAlignment="1">
      <alignment horizontal="left" vertical="top" wrapText="1" readingOrder="1"/>
    </xf>
    <xf numFmtId="0" fontId="3" fillId="11" borderId="49" xfId="0" applyFont="1" applyFill="1" applyBorder="1" applyAlignment="1">
      <alignment horizontal="left" vertical="top" wrapText="1" readingOrder="1"/>
    </xf>
    <xf numFmtId="0" fontId="3" fillId="11" borderId="47" xfId="0" applyFont="1" applyFill="1" applyBorder="1" applyAlignment="1">
      <alignment horizontal="center" vertical="top" wrapText="1" readingOrder="1"/>
    </xf>
    <xf numFmtId="188" fontId="3" fillId="11" borderId="47" xfId="0" applyNumberFormat="1" applyFont="1" applyFill="1" applyBorder="1" applyAlignment="1">
      <alignment horizontal="right" vertical="center" wrapText="1" readingOrder="1"/>
    </xf>
    <xf numFmtId="0" fontId="4" fillId="4" borderId="31" xfId="0" applyFont="1" applyFill="1" applyBorder="1" applyAlignment="1">
      <alignment horizontal="left" vertical="top" wrapText="1" readingOrder="1"/>
    </xf>
    <xf numFmtId="0" fontId="3" fillId="4" borderId="3" xfId="0" applyFont="1" applyFill="1" applyBorder="1" applyAlignment="1">
      <alignment horizontal="center" vertical="top" wrapText="1" readingOrder="1"/>
    </xf>
    <xf numFmtId="0" fontId="3" fillId="4" borderId="19" xfId="0" applyFont="1" applyFill="1" applyBorder="1" applyAlignment="1">
      <alignment horizontal="center" vertical="top" wrapText="1" readingOrder="1"/>
    </xf>
    <xf numFmtId="0" fontId="3" fillId="4" borderId="39" xfId="0" applyFont="1" applyFill="1" applyBorder="1" applyAlignment="1">
      <alignment horizontal="center" vertical="top" wrapText="1" readingOrder="1"/>
    </xf>
    <xf numFmtId="0" fontId="3" fillId="4" borderId="42" xfId="0" applyFont="1" applyFill="1" applyBorder="1" applyAlignment="1">
      <alignment horizontal="center" vertical="top" wrapText="1" readingOrder="1"/>
    </xf>
    <xf numFmtId="0" fontId="4" fillId="12" borderId="11" xfId="0" applyFont="1" applyFill="1" applyBorder="1" applyAlignment="1">
      <alignment horizontal="left" vertical="top" wrapText="1" readingOrder="1"/>
    </xf>
    <xf numFmtId="0" fontId="3" fillId="12" borderId="12" xfId="0" applyFont="1" applyFill="1" applyBorder="1" applyAlignment="1">
      <alignment horizontal="center" vertical="top" wrapText="1" readingOrder="1"/>
    </xf>
    <xf numFmtId="0" fontId="4" fillId="4" borderId="29" xfId="0" applyFont="1" applyFill="1" applyBorder="1" applyAlignment="1">
      <alignment horizontal="left" vertical="top" wrapText="1" readingOrder="1"/>
    </xf>
    <xf numFmtId="0" fontId="3" fillId="4" borderId="1" xfId="0" applyFont="1" applyFill="1" applyBorder="1" applyAlignment="1">
      <alignment horizontal="center" vertical="top" wrapText="1" readingOrder="1"/>
    </xf>
    <xf numFmtId="0" fontId="3" fillId="11" borderId="10" xfId="0" applyFont="1" applyFill="1" applyBorder="1" applyAlignment="1">
      <alignment horizontal="left" vertical="top" wrapText="1" readingOrder="1"/>
    </xf>
    <xf numFmtId="0" fontId="3" fillId="11" borderId="10" xfId="0" applyFont="1" applyFill="1" applyBorder="1" applyAlignment="1">
      <alignment horizontal="center" vertical="top" wrapText="1" readingOrder="1"/>
    </xf>
    <xf numFmtId="0" fontId="3" fillId="12" borderId="0" xfId="0" applyFont="1" applyFill="1" applyAlignment="1">
      <alignment horizontal="left" wrapText="1" readingOrder="1"/>
    </xf>
    <xf numFmtId="0" fontId="3" fillId="11" borderId="31" xfId="0" applyFont="1" applyFill="1" applyBorder="1" applyAlignment="1">
      <alignment horizontal="left" vertical="top" wrapText="1" readingOrder="1"/>
    </xf>
    <xf numFmtId="0" fontId="3" fillId="11" borderId="3" xfId="0" applyFont="1" applyFill="1" applyBorder="1" applyAlignment="1">
      <alignment horizontal="center" vertical="top" wrapText="1" readingOrder="1"/>
    </xf>
    <xf numFmtId="0" fontId="4" fillId="13" borderId="33" xfId="0" applyFont="1" applyFill="1" applyBorder="1" applyAlignment="1">
      <alignment horizontal="left" vertical="top" wrapText="1" readingOrder="1"/>
    </xf>
    <xf numFmtId="0" fontId="3" fillId="13" borderId="2" xfId="0" applyFont="1" applyFill="1" applyBorder="1" applyAlignment="1">
      <alignment horizontal="center" vertical="top" wrapText="1" readingOrder="1"/>
    </xf>
    <xf numFmtId="0" fontId="4" fillId="13" borderId="37" xfId="0" applyFont="1" applyFill="1" applyBorder="1" applyAlignment="1">
      <alignment horizontal="left" vertical="top" wrapText="1" readingOrder="1"/>
    </xf>
    <xf numFmtId="0" fontId="3" fillId="13" borderId="4" xfId="0" applyFont="1" applyFill="1" applyBorder="1" applyAlignment="1">
      <alignment horizontal="center" vertical="top" wrapText="1" readingOrder="1"/>
    </xf>
    <xf numFmtId="0" fontId="3" fillId="0" borderId="31" xfId="0" applyFont="1" applyBorder="1" applyAlignment="1">
      <alignment horizontal="left" vertical="top" wrapText="1" readingOrder="1"/>
    </xf>
    <xf numFmtId="0" fontId="3" fillId="0" borderId="3" xfId="0" applyFont="1" applyBorder="1" applyAlignment="1">
      <alignment horizontal="center" vertical="top" wrapText="1" readingOrder="1"/>
    </xf>
    <xf numFmtId="0" fontId="4" fillId="0" borderId="33" xfId="0" applyFont="1" applyBorder="1" applyAlignment="1">
      <alignment horizontal="left" vertical="top" wrapText="1" readingOrder="1"/>
    </xf>
    <xf numFmtId="0" fontId="3" fillId="13" borderId="33" xfId="0" applyFont="1" applyFill="1" applyBorder="1" applyAlignment="1">
      <alignment horizontal="left" vertical="top" wrapText="1" readingOrder="1"/>
    </xf>
    <xf numFmtId="0" fontId="3" fillId="11" borderId="42" xfId="0" applyFont="1" applyFill="1" applyBorder="1" applyAlignment="1">
      <alignment horizontal="center" vertical="top" wrapText="1" readingOrder="1"/>
    </xf>
    <xf numFmtId="0" fontId="3" fillId="14" borderId="31" xfId="0" applyFont="1" applyFill="1" applyBorder="1" applyAlignment="1">
      <alignment horizontal="left" vertical="top" wrapText="1" readingOrder="1"/>
    </xf>
    <xf numFmtId="0" fontId="3" fillId="14" borderId="3" xfId="0" applyFont="1" applyFill="1" applyBorder="1" applyAlignment="1">
      <alignment horizontal="center" vertical="top" wrapText="1" readingOrder="1"/>
    </xf>
    <xf numFmtId="0" fontId="3" fillId="15" borderId="10" xfId="0" applyFont="1" applyFill="1" applyBorder="1" applyAlignment="1">
      <alignment horizontal="center" vertical="top" wrapText="1" readingOrder="1"/>
    </xf>
    <xf numFmtId="0" fontId="3" fillId="15" borderId="37" xfId="0" applyFont="1" applyFill="1" applyBorder="1" applyAlignment="1">
      <alignment horizontal="left" vertical="top" wrapText="1" readingOrder="1"/>
    </xf>
    <xf numFmtId="0" fontId="3" fillId="15" borderId="4" xfId="0" applyFont="1" applyFill="1" applyBorder="1" applyAlignment="1">
      <alignment horizontal="center" vertical="top" wrapText="1" readingOrder="1"/>
    </xf>
    <xf numFmtId="0" fontId="3" fillId="15" borderId="10" xfId="0" applyFont="1" applyFill="1" applyBorder="1" applyAlignment="1">
      <alignment horizontal="left" vertical="top" wrapText="1" readingOrder="1"/>
    </xf>
    <xf numFmtId="0" fontId="3" fillId="15" borderId="11" xfId="0" applyFont="1" applyFill="1" applyBorder="1" applyAlignment="1">
      <alignment horizontal="left" vertical="top" wrapText="1" readingOrder="1"/>
    </xf>
    <xf numFmtId="0" fontId="3" fillId="15" borderId="12" xfId="0" applyFont="1" applyFill="1" applyBorder="1" applyAlignment="1">
      <alignment horizontal="center" vertical="top" wrapText="1" readingOrder="1"/>
    </xf>
    <xf numFmtId="0" fontId="3" fillId="15" borderId="13" xfId="0" applyFont="1" applyFill="1" applyBorder="1" applyAlignment="1">
      <alignment horizontal="left" vertical="top" wrapText="1" readingOrder="1"/>
    </xf>
    <xf numFmtId="0" fontId="3" fillId="15" borderId="0" xfId="0" applyFont="1" applyFill="1" applyAlignment="1">
      <alignment horizontal="center" vertical="top" wrapText="1" readingOrder="1"/>
    </xf>
    <xf numFmtId="0" fontId="4" fillId="15" borderId="13" xfId="0" applyFont="1" applyFill="1" applyBorder="1" applyAlignment="1">
      <alignment horizontal="left" vertical="top" wrapText="1" readingOrder="1"/>
    </xf>
    <xf numFmtId="0" fontId="4" fillId="15" borderId="0" xfId="0" applyFont="1" applyFill="1" applyAlignment="1">
      <alignment horizontal="left" vertical="top" wrapText="1" readingOrder="1"/>
    </xf>
    <xf numFmtId="0" fontId="4" fillId="12" borderId="15" xfId="0" applyFont="1" applyFill="1" applyBorder="1" applyAlignment="1">
      <alignment horizontal="left" vertical="top" wrapText="1" readingOrder="1"/>
    </xf>
    <xf numFmtId="0" fontId="4" fillId="4" borderId="38" xfId="0" applyFont="1" applyFill="1" applyBorder="1" applyAlignment="1">
      <alignment horizontal="left" vertical="top" wrapText="1" readingOrder="1"/>
    </xf>
    <xf numFmtId="0" fontId="4" fillId="4" borderId="10" xfId="0" applyFont="1" applyFill="1" applyBorder="1" applyAlignment="1">
      <alignment horizontal="left" vertical="top" wrapText="1" readingOrder="1"/>
    </xf>
    <xf numFmtId="0" fontId="4" fillId="4" borderId="42" xfId="0" applyFont="1" applyFill="1" applyBorder="1" applyAlignment="1">
      <alignment horizontal="left" vertical="top" wrapText="1" readingOrder="1"/>
    </xf>
    <xf numFmtId="0" fontId="4" fillId="12" borderId="14" xfId="0" applyFont="1" applyFill="1" applyBorder="1" applyAlignment="1">
      <alignment horizontal="left" vertical="top" readingOrder="1"/>
    </xf>
    <xf numFmtId="0" fontId="4" fillId="12" borderId="15" xfId="0" applyFont="1" applyFill="1" applyBorder="1" applyAlignment="1">
      <alignment horizontal="left" vertical="top" readingOrder="1"/>
    </xf>
    <xf numFmtId="0" fontId="4" fillId="4" borderId="31" xfId="0" applyFont="1" applyFill="1" applyBorder="1" applyAlignment="1">
      <alignment horizontal="left" vertical="top" readingOrder="1"/>
    </xf>
    <xf numFmtId="0" fontId="4" fillId="4" borderId="3" xfId="0" applyFont="1" applyFill="1" applyBorder="1" applyAlignment="1">
      <alignment horizontal="left" vertical="top" readingOrder="1"/>
    </xf>
    <xf numFmtId="0" fontId="4" fillId="4" borderId="10" xfId="0" applyFont="1" applyFill="1" applyBorder="1" applyAlignment="1">
      <alignment horizontal="left" vertical="top" readingOrder="1"/>
    </xf>
    <xf numFmtId="0" fontId="4" fillId="4" borderId="42" xfId="0" applyFont="1" applyFill="1" applyBorder="1" applyAlignment="1">
      <alignment horizontal="left" vertical="top" readingOrder="1"/>
    </xf>
    <xf numFmtId="0" fontId="3" fillId="0" borderId="5" xfId="0" applyFont="1" applyBorder="1" applyAlignment="1">
      <alignment horizontal="center" vertical="top" wrapText="1" readingOrder="1"/>
    </xf>
    <xf numFmtId="0" fontId="3" fillId="12" borderId="38" xfId="0" applyFont="1" applyFill="1" applyBorder="1" applyAlignment="1">
      <alignment horizontal="left" vertical="top" wrapText="1" readingOrder="1"/>
    </xf>
    <xf numFmtId="0" fontId="3" fillId="12" borderId="8" xfId="0" applyFont="1" applyFill="1" applyBorder="1" applyAlignment="1">
      <alignment horizontal="center" vertical="top" wrapText="1" readingOrder="1"/>
    </xf>
    <xf numFmtId="0" fontId="3" fillId="4" borderId="8" xfId="0" applyFont="1" applyFill="1" applyBorder="1" applyAlignment="1">
      <alignment horizontal="center" vertical="top" wrapText="1" readingOrder="1"/>
    </xf>
    <xf numFmtId="0" fontId="4" fillId="4" borderId="35" xfId="0" applyFont="1" applyFill="1" applyBorder="1" applyAlignment="1">
      <alignment horizontal="left" vertical="top" wrapText="1" readingOrder="1"/>
    </xf>
    <xf numFmtId="0" fontId="3" fillId="4" borderId="7" xfId="0" applyFont="1" applyFill="1" applyBorder="1" applyAlignment="1">
      <alignment horizontal="center" vertical="top" wrapText="1" readingOrder="1"/>
    </xf>
    <xf numFmtId="0" fontId="4" fillId="4" borderId="40" xfId="0" applyFont="1" applyFill="1" applyBorder="1" applyAlignment="1">
      <alignment horizontal="left" vertical="top" wrapText="1" readingOrder="1"/>
    </xf>
    <xf numFmtId="0" fontId="3" fillId="11" borderId="43" xfId="0" applyFont="1" applyFill="1" applyBorder="1" applyAlignment="1">
      <alignment horizontal="left" vertical="top" wrapText="1" readingOrder="1"/>
    </xf>
    <xf numFmtId="0" fontId="3" fillId="11" borderId="44" xfId="0" applyFont="1" applyFill="1" applyBorder="1" applyAlignment="1">
      <alignment horizontal="center" vertical="top" wrapText="1" readingOrder="1"/>
    </xf>
    <xf numFmtId="0" fontId="3" fillId="11" borderId="45" xfId="0" applyFont="1" applyFill="1" applyBorder="1" applyAlignment="1">
      <alignment horizontal="center" vertical="top" wrapText="1" readingOrder="1"/>
    </xf>
    <xf numFmtId="188" fontId="3" fillId="0" borderId="10" xfId="0" applyNumberFormat="1" applyFont="1" applyBorder="1" applyAlignment="1">
      <alignment horizontal="right" vertical="center" wrapText="1" readingOrder="1"/>
    </xf>
    <xf numFmtId="187" fontId="3" fillId="0" borderId="2" xfId="1" applyFont="1" applyBorder="1" applyAlignment="1">
      <alignment horizontal="right" vertical="top" wrapText="1" readingOrder="1"/>
    </xf>
    <xf numFmtId="187" fontId="9" fillId="0" borderId="0" xfId="1" applyFont="1" applyAlignment="1">
      <alignment horizontal="left" wrapText="1" readingOrder="1"/>
    </xf>
    <xf numFmtId="187" fontId="5" fillId="0" borderId="0" xfId="1" applyFont="1" applyAlignment="1">
      <alignment horizontal="left" wrapText="1" readingOrder="1"/>
    </xf>
    <xf numFmtId="0" fontId="5" fillId="0" borderId="0" xfId="0" applyFont="1" applyAlignment="1">
      <alignment horizontal="left" wrapText="1" readingOrder="1"/>
    </xf>
    <xf numFmtId="0" fontId="5" fillId="0" borderId="0" xfId="0" applyFont="1" applyAlignment="1">
      <alignment horizontal="right" vertical="center" wrapText="1" readingOrder="1"/>
    </xf>
    <xf numFmtId="0" fontId="5" fillId="0" borderId="0" xfId="0" applyFont="1" applyAlignment="1">
      <alignment horizontal="center" vertical="top" wrapText="1" readingOrder="1"/>
    </xf>
    <xf numFmtId="187" fontId="5" fillId="0" borderId="0" xfId="1" applyFont="1" applyAlignment="1">
      <alignment horizontal="left" vertical="top" wrapText="1" readingOrder="1"/>
    </xf>
    <xf numFmtId="187" fontId="5" fillId="12" borderId="0" xfId="1" applyFont="1" applyFill="1" applyAlignment="1">
      <alignment horizontal="left" wrapText="1" readingOrder="1"/>
    </xf>
    <xf numFmtId="0" fontId="5" fillId="0" borderId="0" xfId="0" applyFont="1" applyAlignment="1">
      <alignment horizontal="left" vertical="top" wrapText="1" readingOrder="1"/>
    </xf>
    <xf numFmtId="0" fontId="5" fillId="0" borderId="0" xfId="0" applyFont="1" applyAlignment="1">
      <alignment horizontal="center" vertical="center" wrapText="1" readingOrder="1"/>
    </xf>
    <xf numFmtId="0" fontId="5" fillId="0" borderId="0" xfId="0" applyFont="1" applyAlignment="1">
      <alignment horizontal="left" vertical="top" readingOrder="1"/>
    </xf>
    <xf numFmtId="0" fontId="1" fillId="0" borderId="10" xfId="0" applyFont="1" applyBorder="1" applyAlignment="1">
      <alignment horizontal="left" wrapText="1" readingOrder="1"/>
    </xf>
    <xf numFmtId="0" fontId="1" fillId="16" borderId="23" xfId="0" applyFont="1" applyFill="1" applyBorder="1" applyAlignment="1">
      <alignment horizontal="left" wrapText="1" readingOrder="1"/>
    </xf>
    <xf numFmtId="0" fontId="3" fillId="12" borderId="10" xfId="0" applyFont="1" applyFill="1" applyBorder="1" applyAlignment="1">
      <alignment horizontal="center" vertical="top" wrapText="1" readingOrder="1"/>
    </xf>
    <xf numFmtId="0" fontId="3" fillId="13" borderId="10" xfId="0" applyFont="1" applyFill="1" applyBorder="1" applyAlignment="1">
      <alignment horizontal="left" vertical="top" wrapText="1" readingOrder="1"/>
    </xf>
    <xf numFmtId="0" fontId="3" fillId="13" borderId="10" xfId="0" applyFont="1" applyFill="1" applyBorder="1" applyAlignment="1">
      <alignment horizontal="center" vertical="top" wrapText="1" readingOrder="1"/>
    </xf>
    <xf numFmtId="190" fontId="3" fillId="13" borderId="10" xfId="0" applyNumberFormat="1" applyFont="1" applyFill="1" applyBorder="1" applyAlignment="1">
      <alignment horizontal="right" vertical="center" wrapText="1" readingOrder="1"/>
    </xf>
    <xf numFmtId="191" fontId="3" fillId="13" borderId="10" xfId="0" applyNumberFormat="1" applyFont="1" applyFill="1" applyBorder="1" applyAlignment="1">
      <alignment horizontal="right" vertical="center" wrapText="1" readingOrder="1"/>
    </xf>
    <xf numFmtId="189" fontId="3" fillId="13" borderId="10" xfId="0" applyNumberFormat="1" applyFont="1" applyFill="1" applyBorder="1" applyAlignment="1">
      <alignment horizontal="right" vertical="center" wrapText="1" readingOrder="1"/>
    </xf>
    <xf numFmtId="188" fontId="3" fillId="12" borderId="10" xfId="0" applyNumberFormat="1" applyFont="1" applyFill="1" applyBorder="1" applyAlignment="1">
      <alignment horizontal="right" vertical="center" wrapText="1" readingOrder="1"/>
    </xf>
    <xf numFmtId="0" fontId="3" fillId="11" borderId="3" xfId="0" applyFont="1" applyFill="1" applyBorder="1" applyAlignment="1">
      <alignment horizontal="right" vertical="center" wrapText="1" readingOrder="1"/>
    </xf>
    <xf numFmtId="0" fontId="3" fillId="11" borderId="32" xfId="0" applyFont="1" applyFill="1" applyBorder="1" applyAlignment="1">
      <alignment horizontal="right" vertical="center" wrapText="1" readingOrder="1"/>
    </xf>
    <xf numFmtId="0" fontId="3" fillId="4" borderId="10" xfId="0" applyFont="1" applyFill="1" applyBorder="1" applyAlignment="1">
      <alignment horizontal="right" vertical="center" wrapText="1" readingOrder="1"/>
    </xf>
    <xf numFmtId="188" fontId="4" fillId="4" borderId="10" xfId="0" applyNumberFormat="1" applyFont="1" applyFill="1" applyBorder="1" applyAlignment="1">
      <alignment horizontal="right" vertical="center" wrapText="1" readingOrder="1"/>
    </xf>
    <xf numFmtId="190" fontId="3" fillId="11" borderId="3" xfId="0" applyNumberFormat="1" applyFont="1" applyFill="1" applyBorder="1" applyAlignment="1">
      <alignment horizontal="right" vertical="center" wrapText="1" readingOrder="1"/>
    </xf>
    <xf numFmtId="0" fontId="3" fillId="0" borderId="13" xfId="0" applyFont="1" applyBorder="1" applyAlignment="1">
      <alignment vertical="top" wrapText="1" readingOrder="1"/>
    </xf>
    <xf numFmtId="0" fontId="3" fillId="0" borderId="23" xfId="0" applyFont="1" applyBorder="1" applyAlignment="1">
      <alignment vertical="top" wrapText="1" readingOrder="1"/>
    </xf>
    <xf numFmtId="0" fontId="3" fillId="0" borderId="0" xfId="0" applyFont="1" applyAlignment="1">
      <alignment vertical="top" wrapText="1" readingOrder="1"/>
    </xf>
    <xf numFmtId="190" fontId="3" fillId="14" borderId="3" xfId="0" applyNumberFormat="1" applyFont="1" applyFill="1" applyBorder="1" applyAlignment="1">
      <alignment horizontal="right" vertical="center" wrapText="1" readingOrder="1"/>
    </xf>
    <xf numFmtId="0" fontId="1" fillId="0" borderId="0" xfId="0" applyFont="1" applyAlignment="1">
      <alignment horizontal="left" wrapText="1" readingOrder="1"/>
    </xf>
    <xf numFmtId="0" fontId="3" fillId="0" borderId="0" xfId="0" applyFont="1" applyAlignment="1">
      <alignment horizontal="left" vertical="top" readingOrder="1"/>
    </xf>
    <xf numFmtId="0" fontId="3" fillId="0" borderId="0" xfId="0" applyFont="1" applyAlignment="1">
      <alignment horizontal="left" readingOrder="1"/>
    </xf>
    <xf numFmtId="0" fontId="12" fillId="0" borderId="33" xfId="0" applyFont="1" applyBorder="1" applyAlignment="1">
      <alignment horizontal="left" vertical="top" wrapText="1" readingOrder="1"/>
    </xf>
    <xf numFmtId="0" fontId="6" fillId="0" borderId="0" xfId="0" applyFont="1" applyAlignment="1">
      <alignment horizontal="center" vertical="center" wrapText="1" readingOrder="1"/>
    </xf>
    <xf numFmtId="0" fontId="1" fillId="0" borderId="0" xfId="0" applyFont="1" applyAlignment="1">
      <alignment horizontal="left" wrapText="1" readingOrder="1"/>
    </xf>
    <xf numFmtId="0" fontId="3" fillId="0" borderId="0" xfId="0" applyFont="1" applyAlignment="1">
      <alignment horizontal="center" vertical="center" wrapText="1" readingOrder="1"/>
    </xf>
    <xf numFmtId="0" fontId="4" fillId="2" borderId="10" xfId="0" applyFont="1" applyFill="1" applyBorder="1" applyAlignment="1">
      <alignment horizontal="center" vertical="center" wrapText="1" readingOrder="1"/>
    </xf>
    <xf numFmtId="0" fontId="1" fillId="0" borderId="10" xfId="0" applyFont="1" applyBorder="1" applyAlignment="1">
      <alignment horizontal="left" wrapText="1" readingOrder="1"/>
    </xf>
    <xf numFmtId="0" fontId="4" fillId="3" borderId="10" xfId="0" applyFont="1" applyFill="1" applyBorder="1" applyAlignment="1">
      <alignment horizontal="center" vertical="center" wrapText="1" readingOrder="1"/>
    </xf>
    <xf numFmtId="0" fontId="4" fillId="5" borderId="10" xfId="0" applyFont="1" applyFill="1" applyBorder="1" applyAlignment="1">
      <alignment horizontal="center" vertical="center" wrapText="1" readingOrder="1"/>
    </xf>
    <xf numFmtId="0" fontId="4" fillId="9" borderId="10" xfId="0" applyFont="1" applyFill="1" applyBorder="1" applyAlignment="1">
      <alignment horizontal="center" vertical="center" wrapText="1" readingOrder="1"/>
    </xf>
    <xf numFmtId="0" fontId="4" fillId="0" borderId="41" xfId="0" applyFont="1" applyBorder="1" applyAlignment="1">
      <alignment horizontal="left" vertical="top" wrapText="1" readingOrder="1"/>
    </xf>
    <xf numFmtId="0" fontId="4" fillId="0" borderId="5" xfId="0" applyFont="1" applyBorder="1" applyAlignment="1">
      <alignment horizontal="left" vertical="top" wrapText="1" readingOrder="1"/>
    </xf>
    <xf numFmtId="0" fontId="4" fillId="0" borderId="40" xfId="0" applyFont="1" applyBorder="1" applyAlignment="1">
      <alignment horizontal="left" vertical="top" wrapText="1" readingOrder="1"/>
    </xf>
    <xf numFmtId="0" fontId="4" fillId="0" borderId="13" xfId="0" applyFont="1" applyBorder="1" applyAlignment="1">
      <alignment horizontal="left" vertical="top" wrapText="1" readingOrder="1"/>
    </xf>
    <xf numFmtId="0" fontId="4" fillId="0" borderId="0" xfId="0" applyFont="1" applyAlignment="1">
      <alignment horizontal="left" vertical="top" wrapText="1" readingOrder="1"/>
    </xf>
    <xf numFmtId="0" fontId="4" fillId="0" borderId="23" xfId="0" applyFont="1" applyBorder="1" applyAlignment="1">
      <alignment horizontal="left" vertical="top" wrapText="1" readingOrder="1"/>
    </xf>
    <xf numFmtId="0" fontId="4" fillId="0" borderId="38" xfId="0" applyFont="1" applyBorder="1" applyAlignment="1">
      <alignment horizontal="left" vertical="top" wrapText="1" readingOrder="1"/>
    </xf>
    <xf numFmtId="0" fontId="4" fillId="0" borderId="8" xfId="0" applyFont="1" applyBorder="1" applyAlignment="1">
      <alignment horizontal="left" vertical="top" wrapText="1" readingOrder="1"/>
    </xf>
    <xf numFmtId="0" fontId="4" fillId="0" borderId="39" xfId="0" applyFont="1" applyBorder="1" applyAlignment="1">
      <alignment horizontal="left" vertical="top" wrapText="1" readingOrder="1"/>
    </xf>
    <xf numFmtId="0" fontId="3" fillId="0" borderId="11" xfId="0" applyFont="1" applyBorder="1" applyAlignment="1">
      <alignment horizontal="left" vertical="top" wrapText="1" readingOrder="1"/>
    </xf>
    <xf numFmtId="0" fontId="3" fillId="0" borderId="12" xfId="0" applyFont="1" applyBorder="1" applyAlignment="1">
      <alignment horizontal="left" vertical="top" wrapText="1" readingOrder="1"/>
    </xf>
    <xf numFmtId="0" fontId="3" fillId="0" borderId="21" xfId="0" applyFont="1" applyBorder="1" applyAlignment="1">
      <alignment horizontal="left" vertical="top" wrapText="1" readingOrder="1"/>
    </xf>
    <xf numFmtId="0" fontId="3" fillId="0" borderId="13" xfId="0" applyFont="1" applyBorder="1" applyAlignment="1">
      <alignment horizontal="left" vertical="top" wrapText="1" readingOrder="1"/>
    </xf>
    <xf numFmtId="0" fontId="3" fillId="0" borderId="0" xfId="0" applyFont="1" applyAlignment="1">
      <alignment horizontal="left" vertical="top" wrapText="1" readingOrder="1"/>
    </xf>
    <xf numFmtId="0" fontId="3" fillId="0" borderId="23" xfId="0" applyFont="1" applyBorder="1" applyAlignment="1">
      <alignment horizontal="left" vertical="top" wrapText="1" readingOrder="1"/>
    </xf>
    <xf numFmtId="0" fontId="4" fillId="4" borderId="10" xfId="0" applyFont="1" applyFill="1" applyBorder="1" applyAlignment="1">
      <alignment horizontal="center" vertical="center" wrapText="1" readingOrder="1"/>
    </xf>
    <xf numFmtId="0" fontId="4" fillId="16" borderId="20" xfId="0" applyFont="1" applyFill="1" applyBorder="1" applyAlignment="1">
      <alignment horizontal="left" vertical="top" wrapText="1" readingOrder="1"/>
    </xf>
    <xf numFmtId="0" fontId="3" fillId="0" borderId="10" xfId="0" applyFont="1" applyBorder="1" applyAlignment="1">
      <alignment horizontal="center" vertical="top" wrapText="1" readingOrder="1"/>
    </xf>
    <xf numFmtId="0" fontId="4" fillId="16" borderId="21" xfId="0" applyFont="1" applyFill="1" applyBorder="1" applyAlignment="1">
      <alignment horizontal="left" vertical="top" wrapText="1" readingOrder="1"/>
    </xf>
    <xf numFmtId="0" fontId="1" fillId="16" borderId="23" xfId="0" applyFont="1" applyFill="1" applyBorder="1" applyAlignment="1">
      <alignment horizontal="left" wrapText="1" readingOrder="1"/>
    </xf>
    <xf numFmtId="0" fontId="1" fillId="16" borderId="22" xfId="0" applyFont="1" applyFill="1" applyBorder="1" applyAlignment="1">
      <alignment horizontal="left" wrapText="1" readingOrder="1"/>
    </xf>
    <xf numFmtId="0" fontId="4" fillId="16" borderId="40" xfId="0" applyFont="1" applyFill="1" applyBorder="1" applyAlignment="1">
      <alignment horizontal="left" vertical="top" wrapText="1" readingOrder="1"/>
    </xf>
    <xf numFmtId="0" fontId="4" fillId="16" borderId="23" xfId="0" applyFont="1" applyFill="1" applyBorder="1" applyAlignment="1">
      <alignment horizontal="left" vertical="top" wrapText="1" readingOrder="1"/>
    </xf>
    <xf numFmtId="0" fontId="4" fillId="16" borderId="39" xfId="0" applyFont="1" applyFill="1" applyBorder="1" applyAlignment="1">
      <alignment horizontal="left" vertical="top" wrapText="1" readingOrder="1"/>
    </xf>
    <xf numFmtId="0" fontId="1" fillId="16" borderId="39" xfId="0" applyFont="1" applyFill="1" applyBorder="1" applyAlignment="1">
      <alignment horizontal="left" wrapText="1" readingOrder="1"/>
    </xf>
    <xf numFmtId="0" fontId="4" fillId="6" borderId="10" xfId="0" applyFont="1" applyFill="1" applyBorder="1" applyAlignment="1">
      <alignment horizontal="center" vertical="center" readingOrder="1"/>
    </xf>
    <xf numFmtId="0" fontId="4" fillId="6" borderId="10" xfId="0" applyFont="1" applyFill="1" applyBorder="1" applyAlignment="1">
      <alignment horizontal="center" vertical="center" wrapText="1" readingOrder="1"/>
    </xf>
    <xf numFmtId="0" fontId="4" fillId="7" borderId="10" xfId="0" applyFont="1" applyFill="1" applyBorder="1" applyAlignment="1">
      <alignment horizontal="center" vertical="center" wrapText="1" readingOrder="1"/>
    </xf>
    <xf numFmtId="0" fontId="3" fillId="16" borderId="40" xfId="0" applyFont="1" applyFill="1" applyBorder="1" applyAlignment="1">
      <alignment horizontal="left" vertical="top" wrapText="1" readingOrder="1"/>
    </xf>
    <xf numFmtId="0" fontId="3" fillId="16" borderId="23" xfId="0" applyFont="1" applyFill="1" applyBorder="1" applyAlignment="1">
      <alignment horizontal="left" vertical="top" wrapText="1" readingOrder="1"/>
    </xf>
    <xf numFmtId="0" fontId="3" fillId="16" borderId="39" xfId="0" applyFont="1" applyFill="1" applyBorder="1" applyAlignment="1">
      <alignment horizontal="left" vertical="top" wrapText="1" readingOrder="1"/>
    </xf>
    <xf numFmtId="0" fontId="3" fillId="0" borderId="17" xfId="0" applyFont="1" applyBorder="1" applyAlignment="1">
      <alignment horizontal="center" vertical="top" wrapText="1" readingOrder="1"/>
    </xf>
    <xf numFmtId="0" fontId="3" fillId="0" borderId="18" xfId="0" applyFont="1" applyBorder="1" applyAlignment="1">
      <alignment horizontal="center" vertical="top" wrapText="1" readingOrder="1"/>
    </xf>
    <xf numFmtId="0" fontId="3" fillId="0" borderId="19" xfId="0" applyFont="1" applyBorder="1" applyAlignment="1">
      <alignment horizontal="center" vertical="top" wrapText="1" readingOrder="1"/>
    </xf>
    <xf numFmtId="0" fontId="4" fillId="4" borderId="38" xfId="0" applyFont="1" applyFill="1" applyBorder="1" applyAlignment="1">
      <alignment horizontal="left" vertical="top" wrapText="1" readingOrder="1"/>
    </xf>
    <xf numFmtId="0" fontId="1" fillId="0" borderId="8" xfId="0" applyFont="1" applyBorder="1" applyAlignment="1">
      <alignment horizontal="left" wrapText="1" readingOrder="1"/>
    </xf>
    <xf numFmtId="0" fontId="1" fillId="0" borderId="6" xfId="0" applyFont="1" applyBorder="1" applyAlignment="1">
      <alignment horizontal="left" wrapText="1" readingOrder="1"/>
    </xf>
    <xf numFmtId="0" fontId="3" fillId="15" borderId="10" xfId="0" applyFont="1" applyFill="1" applyBorder="1" applyAlignment="1">
      <alignment horizontal="center" vertical="top" wrapText="1" readingOrder="1"/>
    </xf>
    <xf numFmtId="0" fontId="3" fillId="0" borderId="14" xfId="0" applyFont="1" applyBorder="1" applyAlignment="1">
      <alignment horizontal="left" vertical="top" wrapText="1" readingOrder="1"/>
    </xf>
    <xf numFmtId="0" fontId="3" fillId="0" borderId="15" xfId="0" applyFont="1" applyBorder="1" applyAlignment="1">
      <alignment horizontal="left" vertical="top" wrapText="1" readingOrder="1"/>
    </xf>
    <xf numFmtId="0" fontId="3" fillId="0" borderId="22" xfId="0" applyFont="1" applyBorder="1" applyAlignment="1">
      <alignment horizontal="left" vertical="top" wrapText="1" readingOrder="1"/>
    </xf>
    <xf numFmtId="0" fontId="3" fillId="0" borderId="16" xfId="0" applyFont="1" applyBorder="1" applyAlignment="1">
      <alignment horizontal="left" vertical="top" wrapText="1" readingOrder="1"/>
    </xf>
    <xf numFmtId="0" fontId="3" fillId="0" borderId="24" xfId="0" applyFont="1" applyBorder="1" applyAlignment="1">
      <alignment horizontal="left" vertical="top" wrapText="1" readingOrder="1"/>
    </xf>
    <xf numFmtId="0" fontId="3" fillId="0" borderId="20" xfId="0" applyFont="1" applyBorder="1" applyAlignment="1">
      <alignment horizontal="left" vertical="top" wrapText="1" readingOrder="1"/>
    </xf>
    <xf numFmtId="0" fontId="3" fillId="16" borderId="20" xfId="0" applyFont="1" applyFill="1" applyBorder="1" applyAlignment="1">
      <alignment horizontal="left" vertical="top" wrapText="1" readingOrder="1"/>
    </xf>
    <xf numFmtId="0" fontId="1" fillId="16" borderId="20" xfId="0" applyFont="1" applyFill="1" applyBorder="1" applyAlignment="1">
      <alignment horizontal="left" wrapText="1" readingOrder="1"/>
    </xf>
    <xf numFmtId="0" fontId="4" fillId="4" borderId="16" xfId="0" applyFont="1" applyFill="1" applyBorder="1" applyAlignment="1">
      <alignment horizontal="left" vertical="top" wrapText="1" readingOrder="1"/>
    </xf>
    <xf numFmtId="0" fontId="1" fillId="0" borderId="24" xfId="0" applyFont="1" applyBorder="1" applyAlignment="1">
      <alignment horizontal="left" wrapText="1" readingOrder="1"/>
    </xf>
    <xf numFmtId="0" fontId="1" fillId="0" borderId="25" xfId="0" applyFont="1" applyBorder="1" applyAlignment="1">
      <alignment horizontal="left" wrapText="1" readingOrder="1"/>
    </xf>
  </cellXfs>
  <cellStyles count="2">
    <cellStyle name="Comma" xfId="1" builtinId="3"/>
    <cellStyle name="Normal"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19050</xdr:rowOff>
    </xdr:from>
    <xdr:ext cx="742950"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kumail-my.sharepoint.com/personal/itsariyabhorn_b_kkumail_com/Documents/@-&#65504;&#65464;&#65415;&#65504;&#65464;&#65458;&#65504;&#65464;&#65433;&#65504;&#65464;&#65412;&#65504;&#65465;&#65417;&#65504;&#65464;&#65458;&#65504;&#65464;&#65415;-@/21%2030%20&#65504;&#65464;&#65409;.&#65504;&#65464;&#65442;.%2068/Export%20&#3592;&#3634;&#3585;&#3619;&#3632;&#3610;&#3610;/24%20&#3619;&#3634;&#3618;&#3591;&#3634;&#3609;&#3626;&#3619;&#3640;&#3611;&#3616;&#3634;&#3614;&#3619;&#3623;&#3617;%2031&#3626;&#3588;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5"/>
      <sheetName val="Evaluation Warning"/>
    </sheetNames>
    <sheetDataSet>
      <sheetData sheetId="0">
        <row r="63">
          <cell r="L63">
            <v>3776341.47</v>
          </cell>
        </row>
        <row r="98">
          <cell r="P98">
            <v>0</v>
          </cell>
        </row>
        <row r="364">
          <cell r="C364">
            <v>1031</v>
          </cell>
        </row>
        <row r="396">
          <cell r="D396" t="str">
            <v/>
          </cell>
        </row>
        <row r="397">
          <cell r="D397">
            <v>0</v>
          </cell>
        </row>
      </sheetData>
      <sheetData sheetId="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72"/>
  <sheetViews>
    <sheetView showGridLines="0" tabSelected="1" view="pageBreakPreview" zoomScale="55" zoomScaleNormal="55" zoomScaleSheetLayoutView="55" workbookViewId="0">
      <pane xSplit="1" ySplit="6" topLeftCell="B7" activePane="bottomRight" state="frozen"/>
      <selection pane="topRight" activeCell="B1" sqref="B1"/>
      <selection pane="bottomLeft" activeCell="A7" sqref="A7"/>
      <selection pane="bottomRight" activeCell="Y6" sqref="Y6"/>
    </sheetView>
  </sheetViews>
  <sheetFormatPr defaultColWidth="11.19921875" defaultRowHeight="15" customHeight="1"/>
  <cols>
    <col min="1" max="1" width="73.09765625" style="205" customWidth="1"/>
    <col min="2" max="2" width="8.8984375" style="205" customWidth="1"/>
    <col min="3" max="3" width="13.19921875" style="205" bestFit="1" customWidth="1"/>
    <col min="4" max="4" width="14.5" style="205" bestFit="1" customWidth="1"/>
    <col min="5" max="5" width="9.69921875" style="205" bestFit="1" customWidth="1"/>
    <col min="6" max="6" width="19.8984375" style="205" bestFit="1" customWidth="1"/>
    <col min="7" max="7" width="21.3984375" style="205" bestFit="1" customWidth="1"/>
    <col min="8" max="8" width="9.69921875" style="205" bestFit="1" customWidth="1"/>
    <col min="9" max="9" width="17.69921875" style="205" bestFit="1" customWidth="1"/>
    <col min="10" max="10" width="17.8984375" style="205" bestFit="1" customWidth="1"/>
    <col min="11" max="11" width="8.5" style="205" customWidth="1"/>
    <col min="12" max="14" width="15.296875" style="205" hidden="1" customWidth="1"/>
    <col min="15" max="15" width="9.3984375" style="332" hidden="1" customWidth="1"/>
    <col min="16" max="16" width="12.09765625" style="331" hidden="1" customWidth="1"/>
    <col min="17" max="17" width="13.09765625" style="331" hidden="1" customWidth="1"/>
    <col min="18" max="18" width="11.19921875" style="331" hidden="1" customWidth="1"/>
    <col min="19" max="19" width="13.09765625" style="331" hidden="1" customWidth="1"/>
    <col min="20" max="20" width="8.59765625" style="205" hidden="1" customWidth="1"/>
    <col min="21" max="21" width="30.5" style="205" hidden="1" customWidth="1"/>
    <col min="22" max="27" width="8.59765625" style="205" customWidth="1"/>
    <col min="28" max="16384" width="11.19921875" style="205"/>
  </cols>
  <sheetData>
    <row r="1" spans="1:27" ht="67.5" customHeight="1">
      <c r="A1" s="362" t="s">
        <v>0</v>
      </c>
      <c r="B1" s="363"/>
      <c r="C1" s="363"/>
      <c r="D1" s="363"/>
      <c r="E1" s="363"/>
      <c r="F1" s="363"/>
      <c r="G1" s="363"/>
      <c r="H1" s="363"/>
      <c r="I1" s="363"/>
      <c r="J1" s="363"/>
      <c r="K1" s="363"/>
      <c r="L1" s="225"/>
      <c r="M1" s="225"/>
      <c r="N1" s="225"/>
      <c r="P1" s="330"/>
      <c r="Q1" s="330"/>
      <c r="R1" s="330"/>
      <c r="S1" s="330"/>
      <c r="T1" s="225"/>
      <c r="U1" s="225"/>
      <c r="V1" s="225"/>
      <c r="W1" s="225"/>
      <c r="X1" s="225"/>
      <c r="Y1" s="225"/>
      <c r="Z1" s="225"/>
      <c r="AA1" s="225"/>
    </row>
    <row r="2" spans="1:27" ht="27" customHeight="1">
      <c r="A2" s="364" t="s">
        <v>214</v>
      </c>
      <c r="B2" s="363"/>
      <c r="C2" s="363"/>
      <c r="D2" s="363"/>
      <c r="E2" s="363"/>
      <c r="F2" s="363"/>
      <c r="G2" s="363"/>
      <c r="H2" s="363"/>
      <c r="I2" s="363"/>
      <c r="J2" s="363"/>
      <c r="K2" s="363"/>
      <c r="L2" s="225"/>
      <c r="M2" s="225"/>
      <c r="N2" s="225"/>
      <c r="P2" s="330"/>
      <c r="Q2" s="330"/>
      <c r="R2" s="330"/>
      <c r="S2" s="330"/>
      <c r="T2" s="225"/>
      <c r="U2" s="225"/>
      <c r="V2" s="225"/>
      <c r="W2" s="225"/>
      <c r="X2" s="225"/>
      <c r="Y2" s="225"/>
      <c r="Z2" s="225"/>
      <c r="AA2" s="225"/>
    </row>
    <row r="3" spans="1:27" ht="49.5" customHeight="1">
      <c r="A3" s="365" t="s">
        <v>1</v>
      </c>
      <c r="B3" s="365" t="s">
        <v>2</v>
      </c>
      <c r="C3" s="367" t="s">
        <v>3</v>
      </c>
      <c r="D3" s="366"/>
      <c r="E3" s="366"/>
      <c r="F3" s="385" t="s">
        <v>4</v>
      </c>
      <c r="G3" s="366"/>
      <c r="H3" s="366"/>
      <c r="I3" s="368" t="s">
        <v>5</v>
      </c>
      <c r="J3" s="366"/>
      <c r="K3" s="366"/>
      <c r="L3" s="395" t="s">
        <v>6</v>
      </c>
      <c r="M3" s="396" t="s">
        <v>7</v>
      </c>
      <c r="N3" s="397" t="s">
        <v>8</v>
      </c>
      <c r="O3" s="338"/>
      <c r="T3" s="226"/>
      <c r="U3" s="226"/>
      <c r="V3" s="226"/>
      <c r="W3" s="226"/>
      <c r="X3" s="226"/>
      <c r="Y3" s="226"/>
      <c r="Z3" s="226"/>
      <c r="AA3" s="226"/>
    </row>
    <row r="4" spans="1:27" ht="27" customHeight="1">
      <c r="A4" s="366"/>
      <c r="B4" s="366"/>
      <c r="C4" s="367" t="s">
        <v>9</v>
      </c>
      <c r="D4" s="367" t="s">
        <v>10</v>
      </c>
      <c r="E4" s="367" t="s">
        <v>11</v>
      </c>
      <c r="F4" s="2" t="s">
        <v>178</v>
      </c>
      <c r="G4" s="369" t="s">
        <v>12</v>
      </c>
      <c r="H4" s="366"/>
      <c r="I4" s="2" t="s">
        <v>178</v>
      </c>
      <c r="J4" s="369" t="s">
        <v>13</v>
      </c>
      <c r="K4" s="366"/>
      <c r="L4" s="366"/>
      <c r="M4" s="366"/>
      <c r="N4" s="366"/>
      <c r="T4" s="226"/>
      <c r="U4" s="226"/>
      <c r="V4" s="226"/>
      <c r="W4" s="226"/>
      <c r="X4" s="226"/>
      <c r="Y4" s="226"/>
      <c r="Z4" s="226"/>
      <c r="AA4" s="226"/>
    </row>
    <row r="5" spans="1:27" ht="27" customHeight="1">
      <c r="A5" s="366"/>
      <c r="B5" s="366"/>
      <c r="C5" s="366"/>
      <c r="D5" s="366"/>
      <c r="E5" s="366"/>
      <c r="F5" s="2" t="s">
        <v>14</v>
      </c>
      <c r="G5" s="3" t="s">
        <v>14</v>
      </c>
      <c r="H5" s="2" t="s">
        <v>11</v>
      </c>
      <c r="I5" s="2" t="s">
        <v>14</v>
      </c>
      <c r="J5" s="3" t="s">
        <v>14</v>
      </c>
      <c r="K5" s="2" t="s">
        <v>11</v>
      </c>
      <c r="L5" s="366"/>
      <c r="M5" s="366"/>
      <c r="N5" s="366"/>
      <c r="P5" s="331" t="s">
        <v>215</v>
      </c>
      <c r="Q5" s="331" t="s">
        <v>216</v>
      </c>
      <c r="R5" s="331" t="s">
        <v>217</v>
      </c>
      <c r="S5" s="331" t="s">
        <v>218</v>
      </c>
      <c r="T5" s="226"/>
      <c r="U5" s="226" t="s">
        <v>240</v>
      </c>
      <c r="V5" s="226"/>
      <c r="W5" s="226"/>
      <c r="X5" s="226"/>
      <c r="Y5" s="226"/>
      <c r="Z5" s="226"/>
      <c r="AA5" s="226"/>
    </row>
    <row r="6" spans="1:27" ht="27" customHeight="1">
      <c r="A6" s="227" t="s">
        <v>15</v>
      </c>
      <c r="B6" s="228" t="s">
        <v>16</v>
      </c>
      <c r="C6" s="4" t="s">
        <v>16</v>
      </c>
      <c r="D6" s="4" t="s">
        <v>16</v>
      </c>
      <c r="E6" s="4" t="s">
        <v>16</v>
      </c>
      <c r="F6" s="5">
        <f>F8+F20+F31+F48+F61+F72+F87+F98+F109+F121+F141+F150+F167+F227+F238+F255+F275+F283+F293+F301+F311+F321+F335+F346+F361+F362+F364</f>
        <v>1584424741.46</v>
      </c>
      <c r="G6" s="6">
        <f>G8+G20+G31+G48+G61+G72+G87+G98+G109+G121+G141+G150+G167+G227+G238+G255+G275+G283+G293+G301+G311+G321+G335+G346+G361+G362+G364</f>
        <v>1556962507.21</v>
      </c>
      <c r="H6" s="6">
        <f>G6/F6*100</f>
        <v>98.26673785561475</v>
      </c>
      <c r="I6" s="5">
        <f>I8+I20+I31+I48+I61+I72+I87+I109+I121+I131+I150+I167+I187+I200+I227+I255+I275+I283+I293+I301+I311</f>
        <v>296271843</v>
      </c>
      <c r="J6" s="5">
        <f>J8+J20+J31+J48+J61+J72+J87+J109+J121+J131+J150+J167+J187+J200+J227+J255+J275+J283+J293+J301+J311</f>
        <v>245068173.67999989</v>
      </c>
      <c r="K6" s="7">
        <f t="shared" ref="K6:K7" si="0">J6/I6*100</f>
        <v>82.71733526833998</v>
      </c>
      <c r="L6" s="229" t="s">
        <v>16</v>
      </c>
      <c r="M6" s="229"/>
      <c r="N6" s="230" t="s">
        <v>16</v>
      </c>
      <c r="O6" s="333"/>
      <c r="T6" s="226"/>
      <c r="U6" s="226"/>
      <c r="V6" s="226"/>
      <c r="W6" s="226"/>
      <c r="X6" s="226"/>
      <c r="Y6" s="226"/>
      <c r="Z6" s="226"/>
      <c r="AA6" s="226"/>
    </row>
    <row r="7" spans="1:27" ht="27" customHeight="1">
      <c r="A7" s="231" t="s">
        <v>17</v>
      </c>
      <c r="B7" s="232" t="s">
        <v>16</v>
      </c>
      <c r="C7" s="8" t="s">
        <v>16</v>
      </c>
      <c r="D7" s="8" t="s">
        <v>16</v>
      </c>
      <c r="E7" s="8" t="s">
        <v>16</v>
      </c>
      <c r="F7" s="9">
        <f t="shared" ref="F7" si="1">F8</f>
        <v>1736000</v>
      </c>
      <c r="G7" s="9">
        <f t="shared" ref="G7:J7" si="2">G8</f>
        <v>1719925.23</v>
      </c>
      <c r="H7" s="9">
        <f t="shared" si="2"/>
        <v>99.07403398617511</v>
      </c>
      <c r="I7" s="9">
        <f t="shared" si="2"/>
        <v>47464400</v>
      </c>
      <c r="J7" s="9">
        <f t="shared" si="2"/>
        <v>44976974.769999959</v>
      </c>
      <c r="K7" s="10">
        <f t="shared" si="0"/>
        <v>94.75938760418326</v>
      </c>
      <c r="L7" s="233"/>
      <c r="M7" s="233"/>
      <c r="N7" s="234"/>
      <c r="O7" s="334"/>
      <c r="T7" s="226"/>
      <c r="U7" s="226"/>
      <c r="V7" s="226"/>
      <c r="W7" s="226"/>
      <c r="X7" s="226"/>
      <c r="Y7" s="226"/>
      <c r="Z7" s="226"/>
      <c r="AA7" s="226"/>
    </row>
    <row r="8" spans="1:27" ht="27" customHeight="1">
      <c r="A8" s="235" t="s">
        <v>18</v>
      </c>
      <c r="B8" s="236" t="s">
        <v>19</v>
      </c>
      <c r="C8" s="11">
        <f t="shared" ref="C8:D8" si="3">C11</f>
        <v>36000</v>
      </c>
      <c r="D8" s="12">
        <f t="shared" si="3"/>
        <v>36085.72</v>
      </c>
      <c r="E8" s="13">
        <f t="shared" ref="E8:E9" si="4">D8/C8*100</f>
        <v>100.23811111111112</v>
      </c>
      <c r="F8" s="14">
        <v>1736000</v>
      </c>
      <c r="G8" s="13">
        <v>1719925.23</v>
      </c>
      <c r="H8" s="13">
        <f>G8/F8*100</f>
        <v>99.07403398617511</v>
      </c>
      <c r="I8" s="14">
        <v>47464400</v>
      </c>
      <c r="J8" s="14">
        <v>44976974.769999959</v>
      </c>
      <c r="K8" s="15">
        <f>J8/I8*100</f>
        <v>94.75938760418326</v>
      </c>
      <c r="L8" s="387" t="s">
        <v>20</v>
      </c>
      <c r="M8" s="387" t="s">
        <v>21</v>
      </c>
      <c r="N8" s="386" t="s">
        <v>179</v>
      </c>
      <c r="O8" s="337" t="s">
        <v>220</v>
      </c>
      <c r="P8" s="331">
        <v>178914</v>
      </c>
      <c r="Q8" s="331">
        <v>1528977.23</v>
      </c>
      <c r="R8" s="331">
        <v>12034</v>
      </c>
      <c r="S8" s="331">
        <f>P8+Q8+R8</f>
        <v>1719925.23</v>
      </c>
      <c r="T8" s="226"/>
      <c r="U8" s="226">
        <v>45054099.119999997</v>
      </c>
      <c r="V8" s="226"/>
      <c r="W8" s="226"/>
      <c r="X8" s="226"/>
      <c r="Y8" s="226"/>
      <c r="Z8" s="226"/>
      <c r="AA8" s="226"/>
    </row>
    <row r="9" spans="1:27" ht="27" customHeight="1">
      <c r="A9" s="235"/>
      <c r="B9" s="236" t="s">
        <v>22</v>
      </c>
      <c r="C9" s="11">
        <f t="shared" ref="C9:D9" si="5">C12</f>
        <v>7300</v>
      </c>
      <c r="D9" s="12">
        <f t="shared" si="5"/>
        <v>7437</v>
      </c>
      <c r="E9" s="13">
        <f t="shared" si="4"/>
        <v>101.87671232876711</v>
      </c>
      <c r="F9" s="14"/>
      <c r="G9" s="13"/>
      <c r="H9" s="13"/>
      <c r="I9" s="14"/>
      <c r="J9" s="14"/>
      <c r="K9" s="15"/>
      <c r="L9" s="387"/>
      <c r="M9" s="387"/>
      <c r="N9" s="386"/>
      <c r="O9" s="337"/>
      <c r="T9" s="226"/>
      <c r="U9" s="226"/>
      <c r="V9" s="226"/>
      <c r="W9" s="226"/>
      <c r="X9" s="226"/>
      <c r="Y9" s="226"/>
      <c r="Z9" s="226"/>
      <c r="AA9" s="226"/>
    </row>
    <row r="10" spans="1:27" ht="27" customHeight="1">
      <c r="A10" s="238" t="s">
        <v>23</v>
      </c>
      <c r="B10" s="239"/>
      <c r="C10" s="16"/>
      <c r="D10" s="17"/>
      <c r="E10" s="17"/>
      <c r="F10" s="17" t="s">
        <v>16</v>
      </c>
      <c r="G10" s="17" t="s">
        <v>16</v>
      </c>
      <c r="H10" s="17" t="s">
        <v>16</v>
      </c>
      <c r="I10" s="17" t="s">
        <v>16</v>
      </c>
      <c r="J10" s="17" t="s">
        <v>16</v>
      </c>
      <c r="K10" s="18" t="s">
        <v>16</v>
      </c>
      <c r="L10" s="387"/>
      <c r="M10" s="387"/>
      <c r="N10" s="386"/>
      <c r="O10" s="337"/>
      <c r="T10" s="226"/>
      <c r="U10" s="226"/>
      <c r="V10" s="226"/>
      <c r="W10" s="226"/>
      <c r="X10" s="226"/>
      <c r="Y10" s="226"/>
      <c r="Z10" s="226"/>
      <c r="AA10" s="226"/>
    </row>
    <row r="11" spans="1:27" ht="27" customHeight="1">
      <c r="A11" s="238" t="s">
        <v>24</v>
      </c>
      <c r="B11" s="239" t="s">
        <v>19</v>
      </c>
      <c r="C11" s="19">
        <v>36000</v>
      </c>
      <c r="D11" s="20">
        <v>36085.72</v>
      </c>
      <c r="E11" s="21">
        <f t="shared" ref="E11:E12" si="6">D11/C11*100</f>
        <v>100.23811111111112</v>
      </c>
      <c r="F11" s="17" t="s">
        <v>16</v>
      </c>
      <c r="G11" s="17" t="s">
        <v>16</v>
      </c>
      <c r="H11" s="17" t="s">
        <v>16</v>
      </c>
      <c r="I11" s="17" t="s">
        <v>16</v>
      </c>
      <c r="J11" s="17" t="s">
        <v>16</v>
      </c>
      <c r="K11" s="18" t="s">
        <v>16</v>
      </c>
      <c r="L11" s="387"/>
      <c r="M11" s="387"/>
      <c r="N11" s="386"/>
      <c r="O11" s="337"/>
      <c r="T11" s="226"/>
      <c r="U11" s="226"/>
      <c r="V11" s="226"/>
      <c r="W11" s="226"/>
      <c r="X11" s="226"/>
      <c r="Y11" s="226"/>
      <c r="Z11" s="226"/>
      <c r="AA11" s="226"/>
    </row>
    <row r="12" spans="1:27" ht="27" customHeight="1">
      <c r="A12" s="240" t="s">
        <v>25</v>
      </c>
      <c r="B12" s="241" t="s">
        <v>22</v>
      </c>
      <c r="C12" s="22">
        <v>7300</v>
      </c>
      <c r="D12" s="23">
        <v>7437</v>
      </c>
      <c r="E12" s="24">
        <f t="shared" si="6"/>
        <v>101.87671232876711</v>
      </c>
      <c r="F12" s="25"/>
      <c r="G12" s="25"/>
      <c r="H12" s="25"/>
      <c r="I12" s="25"/>
      <c r="J12" s="25"/>
      <c r="K12" s="26"/>
      <c r="L12" s="387"/>
      <c r="M12" s="387"/>
      <c r="N12" s="386"/>
      <c r="O12" s="337"/>
      <c r="T12" s="226"/>
      <c r="U12" s="226"/>
      <c r="V12" s="226"/>
      <c r="W12" s="226"/>
      <c r="X12" s="226"/>
      <c r="Y12" s="226"/>
      <c r="Z12" s="226"/>
      <c r="AA12" s="226"/>
    </row>
    <row r="13" spans="1:27" ht="27" hidden="1" customHeight="1">
      <c r="A13" s="242"/>
      <c r="B13" s="243"/>
      <c r="C13" s="27"/>
      <c r="D13" s="28"/>
      <c r="E13" s="29"/>
      <c r="F13" s="30"/>
      <c r="G13" s="30"/>
      <c r="H13" s="30"/>
      <c r="I13" s="30"/>
      <c r="J13" s="30"/>
      <c r="K13" s="31"/>
      <c r="L13" s="387"/>
      <c r="M13" s="387"/>
      <c r="N13" s="386"/>
      <c r="O13" s="337"/>
      <c r="T13" s="226"/>
      <c r="U13" s="226"/>
      <c r="V13" s="226"/>
      <c r="W13" s="226"/>
      <c r="X13" s="226"/>
      <c r="Y13" s="226"/>
      <c r="Z13" s="226"/>
      <c r="AA13" s="226"/>
    </row>
    <row r="14" spans="1:27" ht="27" hidden="1" customHeight="1">
      <c r="A14" s="244"/>
      <c r="B14" s="245"/>
      <c r="C14" s="32"/>
      <c r="D14" s="33"/>
      <c r="E14" s="34"/>
      <c r="F14" s="35"/>
      <c r="G14" s="35"/>
      <c r="H14" s="35"/>
      <c r="I14" s="35"/>
      <c r="J14" s="35"/>
      <c r="K14" s="36"/>
      <c r="L14" s="387"/>
      <c r="M14" s="387"/>
      <c r="N14" s="386"/>
      <c r="O14" s="337"/>
      <c r="T14" s="226"/>
      <c r="U14" s="226"/>
      <c r="V14" s="226"/>
      <c r="W14" s="226"/>
      <c r="X14" s="226"/>
      <c r="Y14" s="226"/>
      <c r="Z14" s="226"/>
      <c r="AA14" s="226"/>
    </row>
    <row r="15" spans="1:27" ht="27" hidden="1" customHeight="1">
      <c r="A15" s="244"/>
      <c r="B15" s="245"/>
      <c r="C15" s="32"/>
      <c r="D15" s="33"/>
      <c r="E15" s="34"/>
      <c r="F15" s="35"/>
      <c r="G15" s="35"/>
      <c r="H15" s="35"/>
      <c r="I15" s="35"/>
      <c r="J15" s="35"/>
      <c r="K15" s="36"/>
      <c r="L15" s="387"/>
      <c r="M15" s="387"/>
      <c r="N15" s="386"/>
      <c r="O15" s="337"/>
      <c r="T15" s="226"/>
      <c r="U15" s="226"/>
      <c r="V15" s="226"/>
      <c r="W15" s="226"/>
      <c r="X15" s="226"/>
      <c r="Y15" s="226"/>
      <c r="Z15" s="226"/>
      <c r="AA15" s="226"/>
    </row>
    <row r="16" spans="1:27" ht="27" hidden="1" customHeight="1">
      <c r="A16" s="244"/>
      <c r="B16" s="245"/>
      <c r="C16" s="32"/>
      <c r="D16" s="33"/>
      <c r="E16" s="34"/>
      <c r="F16" s="35"/>
      <c r="G16" s="35"/>
      <c r="H16" s="35"/>
      <c r="I16" s="35"/>
      <c r="J16" s="35"/>
      <c r="K16" s="36"/>
      <c r="L16" s="387"/>
      <c r="M16" s="387"/>
      <c r="N16" s="386"/>
      <c r="O16" s="337"/>
      <c r="T16" s="226"/>
      <c r="U16" s="226"/>
      <c r="V16" s="226"/>
      <c r="W16" s="226"/>
      <c r="X16" s="226"/>
      <c r="Y16" s="226"/>
      <c r="Z16" s="226"/>
      <c r="AA16" s="226"/>
    </row>
    <row r="17" spans="1:27" ht="27" hidden="1" customHeight="1">
      <c r="A17" s="244"/>
      <c r="B17" s="245"/>
      <c r="C17" s="32"/>
      <c r="D17" s="33"/>
      <c r="E17" s="34"/>
      <c r="F17" s="35"/>
      <c r="G17" s="35"/>
      <c r="H17" s="35"/>
      <c r="I17" s="35"/>
      <c r="J17" s="35"/>
      <c r="K17" s="36"/>
      <c r="L17" s="387"/>
      <c r="M17" s="387"/>
      <c r="N17" s="386"/>
      <c r="O17" s="337"/>
      <c r="T17" s="226"/>
      <c r="U17" s="226"/>
      <c r="V17" s="226"/>
      <c r="W17" s="226"/>
      <c r="X17" s="226"/>
      <c r="Y17" s="226"/>
      <c r="Z17" s="226"/>
      <c r="AA17" s="226"/>
    </row>
    <row r="18" spans="1:27" ht="27" hidden="1" customHeight="1">
      <c r="A18" s="246"/>
      <c r="B18" s="247"/>
      <c r="C18" s="37"/>
      <c r="D18" s="38"/>
      <c r="E18" s="39"/>
      <c r="F18" s="40"/>
      <c r="G18" s="40"/>
      <c r="H18" s="40"/>
      <c r="I18" s="40"/>
      <c r="J18" s="40"/>
      <c r="K18" s="41"/>
      <c r="L18" s="387"/>
      <c r="M18" s="387"/>
      <c r="N18" s="386"/>
      <c r="O18" s="337"/>
      <c r="T18" s="226"/>
      <c r="U18" s="226"/>
      <c r="V18" s="226"/>
      <c r="W18" s="226"/>
      <c r="X18" s="226"/>
      <c r="Y18" s="226"/>
      <c r="Z18" s="226"/>
      <c r="AA18" s="226"/>
    </row>
    <row r="19" spans="1:27" ht="27" customHeight="1">
      <c r="A19" s="231" t="s">
        <v>26</v>
      </c>
      <c r="B19" s="248" t="s">
        <v>16</v>
      </c>
      <c r="C19" s="42" t="s">
        <v>16</v>
      </c>
      <c r="D19" s="42" t="s">
        <v>16</v>
      </c>
      <c r="E19" s="42" t="s">
        <v>16</v>
      </c>
      <c r="F19" s="9">
        <f t="shared" ref="F19" si="7">F20</f>
        <v>5099000</v>
      </c>
      <c r="G19" s="9">
        <f t="shared" ref="G19:J19" si="8">G20</f>
        <v>4939601</v>
      </c>
      <c r="H19" s="9">
        <f t="shared" si="8"/>
        <v>96.873916454206707</v>
      </c>
      <c r="I19" s="9">
        <f t="shared" si="8"/>
        <v>3064360</v>
      </c>
      <c r="J19" s="9">
        <f t="shared" si="8"/>
        <v>638648</v>
      </c>
      <c r="K19" s="10">
        <f>J19/I19*100</f>
        <v>20.841154433552195</v>
      </c>
      <c r="L19" s="249"/>
      <c r="M19" s="249"/>
      <c r="N19" s="250"/>
      <c r="O19" s="334"/>
      <c r="T19" s="226"/>
      <c r="U19" s="226"/>
      <c r="V19" s="226"/>
      <c r="W19" s="226"/>
      <c r="X19" s="226"/>
      <c r="Y19" s="226"/>
      <c r="Z19" s="226"/>
      <c r="AA19" s="226"/>
    </row>
    <row r="20" spans="1:27" ht="27" customHeight="1">
      <c r="A20" s="251" t="s">
        <v>27</v>
      </c>
      <c r="B20" s="236" t="str">
        <f>B22</f>
        <v>ราย</v>
      </c>
      <c r="C20" s="43">
        <f t="shared" ref="C20:D20" si="9">C23</f>
        <v>2000</v>
      </c>
      <c r="D20" s="43">
        <f t="shared" si="9"/>
        <v>2172</v>
      </c>
      <c r="E20" s="44">
        <f>D20/C20*100</f>
        <v>108.60000000000001</v>
      </c>
      <c r="F20" s="1">
        <v>5099000</v>
      </c>
      <c r="G20" s="44">
        <v>4939601</v>
      </c>
      <c r="H20" s="44">
        <f>G20/F20*100</f>
        <v>96.873916454206707</v>
      </c>
      <c r="I20" s="1">
        <v>3064360</v>
      </c>
      <c r="J20" s="45">
        <v>638648</v>
      </c>
      <c r="K20" s="46">
        <f>J20/I20*100</f>
        <v>20.841154433552195</v>
      </c>
      <c r="L20" s="387" t="s">
        <v>20</v>
      </c>
      <c r="M20" s="387" t="s">
        <v>21</v>
      </c>
      <c r="N20" s="391" t="s">
        <v>180</v>
      </c>
      <c r="O20" s="337" t="s">
        <v>220</v>
      </c>
      <c r="P20" s="335">
        <v>17200</v>
      </c>
      <c r="Q20" s="335">
        <v>4911549</v>
      </c>
      <c r="R20" s="335">
        <v>10852</v>
      </c>
      <c r="S20" s="335">
        <f>P20+Q20+R20</f>
        <v>4939601</v>
      </c>
      <c r="T20" s="252"/>
      <c r="U20" s="252">
        <v>638648</v>
      </c>
      <c r="V20" s="252"/>
      <c r="W20" s="252"/>
      <c r="X20" s="252"/>
      <c r="Y20" s="252"/>
      <c r="Z20" s="252"/>
      <c r="AA20" s="252"/>
    </row>
    <row r="21" spans="1:27" ht="27" customHeight="1">
      <c r="A21" s="238" t="s">
        <v>23</v>
      </c>
      <c r="B21" s="239" t="s">
        <v>16</v>
      </c>
      <c r="C21" s="17" t="s">
        <v>16</v>
      </c>
      <c r="D21" s="17" t="s">
        <v>16</v>
      </c>
      <c r="E21" s="17" t="s">
        <v>16</v>
      </c>
      <c r="F21" s="17" t="s">
        <v>16</v>
      </c>
      <c r="G21" s="17" t="s">
        <v>16</v>
      </c>
      <c r="H21" s="17" t="s">
        <v>16</v>
      </c>
      <c r="I21" s="17" t="s">
        <v>16</v>
      </c>
      <c r="J21" s="17" t="s">
        <v>16</v>
      </c>
      <c r="K21" s="18" t="s">
        <v>16</v>
      </c>
      <c r="L21" s="366"/>
      <c r="M21" s="366"/>
      <c r="N21" s="389"/>
      <c r="T21" s="226"/>
      <c r="U21" s="226"/>
      <c r="V21" s="226"/>
      <c r="W21" s="226"/>
      <c r="X21" s="226"/>
      <c r="Y21" s="226"/>
      <c r="Z21" s="226"/>
      <c r="AA21" s="226"/>
    </row>
    <row r="22" spans="1:27" ht="27" customHeight="1">
      <c r="A22" s="238" t="s">
        <v>28</v>
      </c>
      <c r="B22" s="239" t="s">
        <v>22</v>
      </c>
      <c r="C22" s="19">
        <v>629</v>
      </c>
      <c r="D22" s="20">
        <v>649</v>
      </c>
      <c r="E22" s="47">
        <f t="shared" ref="E22:E25" si="10">D22/C22*100</f>
        <v>103.17965023847377</v>
      </c>
      <c r="F22" s="17"/>
      <c r="G22" s="17"/>
      <c r="H22" s="17"/>
      <c r="I22" s="17"/>
      <c r="J22" s="17"/>
      <c r="K22" s="18"/>
      <c r="L22" s="366"/>
      <c r="M22" s="366"/>
      <c r="N22" s="389"/>
      <c r="T22" s="226"/>
      <c r="U22" s="226"/>
      <c r="V22" s="226"/>
      <c r="W22" s="226"/>
      <c r="X22" s="226"/>
      <c r="Y22" s="226"/>
      <c r="Z22" s="226"/>
      <c r="AA22" s="226"/>
    </row>
    <row r="23" spans="1:27" ht="27" customHeight="1">
      <c r="A23" s="253" t="s">
        <v>181</v>
      </c>
      <c r="B23" s="239" t="s">
        <v>22</v>
      </c>
      <c r="C23" s="19">
        <v>2000</v>
      </c>
      <c r="D23" s="20">
        <v>2172</v>
      </c>
      <c r="E23" s="21">
        <f t="shared" si="10"/>
        <v>108.60000000000001</v>
      </c>
      <c r="F23" s="17"/>
      <c r="G23" s="17"/>
      <c r="H23" s="17"/>
      <c r="I23" s="17"/>
      <c r="J23" s="17"/>
      <c r="K23" s="18"/>
      <c r="L23" s="366"/>
      <c r="M23" s="366"/>
      <c r="N23" s="389"/>
      <c r="T23" s="226"/>
      <c r="U23" s="226"/>
      <c r="V23" s="226"/>
      <c r="W23" s="226"/>
      <c r="X23" s="226"/>
      <c r="Y23" s="226"/>
      <c r="Z23" s="226"/>
      <c r="AA23" s="226"/>
    </row>
    <row r="24" spans="1:27" ht="27" customHeight="1">
      <c r="A24" s="253" t="s">
        <v>29</v>
      </c>
      <c r="B24" s="239" t="s">
        <v>22</v>
      </c>
      <c r="C24" s="19">
        <v>500</v>
      </c>
      <c r="D24" s="20">
        <v>590</v>
      </c>
      <c r="E24" s="21">
        <f t="shared" si="10"/>
        <v>118</v>
      </c>
      <c r="F24" s="17"/>
      <c r="G24" s="17"/>
      <c r="H24" s="17"/>
      <c r="I24" s="17"/>
      <c r="J24" s="17"/>
      <c r="K24" s="18"/>
      <c r="L24" s="366"/>
      <c r="M24" s="366"/>
      <c r="N24" s="389"/>
      <c r="T24" s="226"/>
      <c r="U24" s="226"/>
      <c r="V24" s="226"/>
      <c r="W24" s="226"/>
      <c r="X24" s="226"/>
      <c r="Y24" s="226"/>
      <c r="Z24" s="226"/>
      <c r="AA24" s="226"/>
    </row>
    <row r="25" spans="1:27" ht="27" customHeight="1">
      <c r="A25" s="254" t="s">
        <v>30</v>
      </c>
      <c r="B25" s="241" t="s">
        <v>22</v>
      </c>
      <c r="C25" s="22">
        <v>1500</v>
      </c>
      <c r="D25" s="20">
        <v>1582</v>
      </c>
      <c r="E25" s="24">
        <f t="shared" si="10"/>
        <v>105.46666666666667</v>
      </c>
      <c r="F25" s="25"/>
      <c r="G25" s="25"/>
      <c r="H25" s="25"/>
      <c r="I25" s="25"/>
      <c r="J25" s="25"/>
      <c r="K25" s="26"/>
      <c r="L25" s="366"/>
      <c r="M25" s="366"/>
      <c r="N25" s="389"/>
      <c r="T25" s="226"/>
      <c r="U25" s="226"/>
      <c r="V25" s="226"/>
      <c r="W25" s="226"/>
      <c r="X25" s="226"/>
      <c r="Y25" s="226"/>
      <c r="Z25" s="226"/>
      <c r="AA25" s="226"/>
    </row>
    <row r="26" spans="1:27" ht="27" hidden="1" customHeight="1">
      <c r="A26" s="242"/>
      <c r="B26" s="243"/>
      <c r="C26" s="27"/>
      <c r="D26" s="28"/>
      <c r="E26" s="29"/>
      <c r="F26" s="30"/>
      <c r="G26" s="30"/>
      <c r="H26" s="30"/>
      <c r="I26" s="30"/>
      <c r="J26" s="30"/>
      <c r="K26" s="31"/>
      <c r="L26" s="366"/>
      <c r="M26" s="366"/>
      <c r="N26" s="389"/>
      <c r="T26" s="226"/>
      <c r="U26" s="226"/>
      <c r="V26" s="226"/>
      <c r="W26" s="226"/>
      <c r="X26" s="226"/>
      <c r="Y26" s="226"/>
      <c r="Z26" s="226"/>
      <c r="AA26" s="226"/>
    </row>
    <row r="27" spans="1:27" ht="27" hidden="1" customHeight="1">
      <c r="A27" s="244"/>
      <c r="B27" s="245"/>
      <c r="C27" s="32"/>
      <c r="D27" s="33"/>
      <c r="E27" s="34"/>
      <c r="F27" s="35"/>
      <c r="G27" s="35"/>
      <c r="H27" s="35"/>
      <c r="I27" s="35"/>
      <c r="J27" s="35"/>
      <c r="K27" s="36"/>
      <c r="L27" s="366"/>
      <c r="M27" s="366"/>
      <c r="N27" s="389"/>
      <c r="T27" s="226"/>
      <c r="U27" s="226"/>
      <c r="V27" s="226"/>
      <c r="W27" s="226"/>
      <c r="X27" s="226"/>
      <c r="Y27" s="226"/>
      <c r="Z27" s="226"/>
      <c r="AA27" s="226"/>
    </row>
    <row r="28" spans="1:27" ht="27" hidden="1" customHeight="1">
      <c r="A28" s="255"/>
      <c r="B28" s="256"/>
      <c r="C28" s="48"/>
      <c r="D28" s="48"/>
      <c r="E28" s="48"/>
      <c r="F28" s="49"/>
      <c r="G28" s="49"/>
      <c r="H28" s="49"/>
      <c r="I28" s="49"/>
      <c r="J28" s="49"/>
      <c r="K28" s="50"/>
      <c r="L28" s="366"/>
      <c r="M28" s="366"/>
      <c r="N28" s="389"/>
      <c r="T28" s="226"/>
      <c r="U28" s="226"/>
      <c r="V28" s="226"/>
      <c r="W28" s="226"/>
      <c r="X28" s="226"/>
      <c r="Y28" s="226"/>
      <c r="Z28" s="226"/>
      <c r="AA28" s="226"/>
    </row>
    <row r="29" spans="1:27" ht="27" hidden="1" customHeight="1">
      <c r="A29" s="257"/>
      <c r="B29" s="258"/>
      <c r="C29" s="51"/>
      <c r="D29" s="51"/>
      <c r="E29" s="51"/>
      <c r="F29" s="52"/>
      <c r="G29" s="52"/>
      <c r="H29" s="52"/>
      <c r="I29" s="52"/>
      <c r="J29" s="52"/>
      <c r="K29" s="53"/>
      <c r="L29" s="366"/>
      <c r="M29" s="366"/>
      <c r="N29" s="390"/>
      <c r="T29" s="226"/>
      <c r="U29" s="226"/>
      <c r="V29" s="226"/>
      <c r="W29" s="226"/>
      <c r="X29" s="226"/>
      <c r="Y29" s="226"/>
      <c r="Z29" s="226"/>
      <c r="AA29" s="226"/>
    </row>
    <row r="30" spans="1:27" ht="27" customHeight="1">
      <c r="A30" s="259" t="s">
        <v>31</v>
      </c>
      <c r="B30" s="232" t="s">
        <v>16</v>
      </c>
      <c r="C30" s="8" t="s">
        <v>16</v>
      </c>
      <c r="D30" s="8" t="s">
        <v>16</v>
      </c>
      <c r="E30" s="8" t="s">
        <v>16</v>
      </c>
      <c r="F30" s="9">
        <f t="shared" ref="F30" si="11">F31</f>
        <v>19026700</v>
      </c>
      <c r="G30" s="9">
        <f t="shared" ref="G30:J30" si="12">G31</f>
        <v>18153391</v>
      </c>
      <c r="H30" s="9">
        <f t="shared" si="12"/>
        <v>95.41008687791367</v>
      </c>
      <c r="I30" s="9">
        <f t="shared" si="12"/>
        <v>9312200</v>
      </c>
      <c r="J30" s="9">
        <f t="shared" si="12"/>
        <v>8635707.0700000003</v>
      </c>
      <c r="K30" s="10">
        <f>J30/I30*100</f>
        <v>92.735412362277444</v>
      </c>
      <c r="L30" s="249"/>
      <c r="M30" s="249"/>
      <c r="N30" s="250"/>
      <c r="O30" s="334"/>
      <c r="T30" s="226"/>
      <c r="U30" s="226"/>
      <c r="V30" s="226"/>
      <c r="W30" s="226"/>
      <c r="X30" s="226"/>
      <c r="Y30" s="226"/>
      <c r="Z30" s="226"/>
      <c r="AA30" s="226"/>
    </row>
    <row r="31" spans="1:27" ht="27" customHeight="1">
      <c r="A31" s="235" t="s">
        <v>32</v>
      </c>
      <c r="B31" s="236" t="str">
        <f t="shared" ref="B31:D31" si="13">B33</f>
        <v>ราย</v>
      </c>
      <c r="C31" s="12">
        <f t="shared" si="13"/>
        <v>550</v>
      </c>
      <c r="D31" s="12">
        <f t="shared" si="13"/>
        <v>550</v>
      </c>
      <c r="E31" s="13">
        <f>D31/C31*100</f>
        <v>100</v>
      </c>
      <c r="F31" s="14">
        <v>19026700</v>
      </c>
      <c r="G31" s="13">
        <v>18153391</v>
      </c>
      <c r="H31" s="13">
        <f>G31/F31*100</f>
        <v>95.41008687791367</v>
      </c>
      <c r="I31" s="14">
        <v>9312200</v>
      </c>
      <c r="J31" s="14">
        <v>8635707.0700000003</v>
      </c>
      <c r="K31" s="15">
        <f>J31/I31*100</f>
        <v>92.735412362277444</v>
      </c>
      <c r="L31" s="387" t="s">
        <v>20</v>
      </c>
      <c r="M31" s="387" t="s">
        <v>21</v>
      </c>
      <c r="N31" s="391" t="s">
        <v>182</v>
      </c>
      <c r="O31" s="337"/>
      <c r="T31" s="226"/>
      <c r="U31" s="226">
        <v>7634467.9199999999</v>
      </c>
      <c r="V31" s="226"/>
      <c r="W31" s="226"/>
      <c r="X31" s="226"/>
      <c r="Y31" s="226"/>
      <c r="Z31" s="226"/>
      <c r="AA31" s="226"/>
    </row>
    <row r="32" spans="1:27" ht="27" customHeight="1">
      <c r="A32" s="238" t="s">
        <v>23</v>
      </c>
      <c r="B32" s="239" t="s">
        <v>16</v>
      </c>
      <c r="C32" s="17" t="s">
        <v>16</v>
      </c>
      <c r="D32" s="17" t="s">
        <v>16</v>
      </c>
      <c r="E32" s="17" t="s">
        <v>16</v>
      </c>
      <c r="F32" s="17" t="s">
        <v>16</v>
      </c>
      <c r="G32" s="17" t="s">
        <v>16</v>
      </c>
      <c r="H32" s="17" t="s">
        <v>16</v>
      </c>
      <c r="I32" s="17" t="s">
        <v>16</v>
      </c>
      <c r="J32" s="17" t="s">
        <v>16</v>
      </c>
      <c r="K32" s="18" t="s">
        <v>16</v>
      </c>
      <c r="L32" s="366"/>
      <c r="M32" s="366"/>
      <c r="N32" s="389"/>
      <c r="T32" s="226"/>
      <c r="U32" s="226"/>
      <c r="V32" s="226"/>
      <c r="W32" s="226"/>
      <c r="X32" s="226"/>
      <c r="Y32" s="226"/>
      <c r="Z32" s="226"/>
      <c r="AA32" s="226"/>
    </row>
    <row r="33" spans="1:27" ht="27" customHeight="1">
      <c r="A33" s="238" t="s">
        <v>25</v>
      </c>
      <c r="B33" s="239" t="s">
        <v>22</v>
      </c>
      <c r="C33" s="17">
        <v>550</v>
      </c>
      <c r="D33" s="23">
        <v>550</v>
      </c>
      <c r="E33" s="21">
        <f t="shared" ref="E33:E36" si="14">D33/C33*100</f>
        <v>100</v>
      </c>
      <c r="F33" s="17" t="s">
        <v>16</v>
      </c>
      <c r="G33" s="17" t="s">
        <v>16</v>
      </c>
      <c r="H33" s="17" t="s">
        <v>16</v>
      </c>
      <c r="I33" s="17" t="s">
        <v>16</v>
      </c>
      <c r="J33" s="17" t="s">
        <v>16</v>
      </c>
      <c r="K33" s="18" t="s">
        <v>16</v>
      </c>
      <c r="L33" s="366"/>
      <c r="M33" s="366"/>
      <c r="N33" s="389"/>
      <c r="T33" s="226"/>
      <c r="U33" s="226"/>
      <c r="V33" s="226"/>
      <c r="W33" s="226"/>
      <c r="X33" s="226"/>
      <c r="Y33" s="226"/>
      <c r="Z33" s="226"/>
      <c r="AA33" s="226"/>
    </row>
    <row r="34" spans="1:27" ht="27" customHeight="1">
      <c r="A34" s="238" t="s">
        <v>33</v>
      </c>
      <c r="B34" s="239" t="s">
        <v>34</v>
      </c>
      <c r="C34" s="221">
        <v>51</v>
      </c>
      <c r="D34" s="206">
        <v>51</v>
      </c>
      <c r="E34" s="222">
        <f t="shared" si="14"/>
        <v>100</v>
      </c>
      <c r="F34" s="17"/>
      <c r="G34" s="17"/>
      <c r="H34" s="17"/>
      <c r="I34" s="17"/>
      <c r="J34" s="17"/>
      <c r="K34" s="18"/>
      <c r="L34" s="366"/>
      <c r="M34" s="366"/>
      <c r="N34" s="389"/>
      <c r="T34" s="226"/>
      <c r="U34" s="226"/>
      <c r="V34" s="226"/>
      <c r="W34" s="226"/>
      <c r="X34" s="226"/>
      <c r="Y34" s="226"/>
      <c r="Z34" s="226"/>
      <c r="AA34" s="226"/>
    </row>
    <row r="35" spans="1:27" ht="27" customHeight="1">
      <c r="A35" s="240" t="s">
        <v>35</v>
      </c>
      <c r="B35" s="241" t="s">
        <v>36</v>
      </c>
      <c r="C35" s="217">
        <v>51</v>
      </c>
      <c r="D35" s="206">
        <v>50</v>
      </c>
      <c r="E35" s="219">
        <f t="shared" si="14"/>
        <v>98.039215686274503</v>
      </c>
      <c r="F35" s="25"/>
      <c r="G35" s="25"/>
      <c r="H35" s="25"/>
      <c r="I35" s="25"/>
      <c r="J35" s="25"/>
      <c r="K35" s="26"/>
      <c r="L35" s="366"/>
      <c r="M35" s="366"/>
      <c r="N35" s="389"/>
      <c r="T35" s="226"/>
      <c r="U35" s="226"/>
      <c r="V35" s="226"/>
      <c r="W35" s="226"/>
      <c r="X35" s="226"/>
      <c r="Y35" s="226"/>
      <c r="Z35" s="226"/>
      <c r="AA35" s="226"/>
    </row>
    <row r="36" spans="1:27" ht="27" customHeight="1">
      <c r="A36" s="260" t="s">
        <v>37</v>
      </c>
      <c r="B36" s="237" t="s">
        <v>38</v>
      </c>
      <c r="C36" s="218">
        <v>200000</v>
      </c>
      <c r="D36" s="328">
        <v>200000</v>
      </c>
      <c r="E36" s="220">
        <f t="shared" si="14"/>
        <v>100</v>
      </c>
      <c r="F36" s="100"/>
      <c r="G36" s="100"/>
      <c r="H36" s="100"/>
      <c r="I36" s="100"/>
      <c r="J36" s="100"/>
      <c r="K36" s="100"/>
      <c r="L36" s="366"/>
      <c r="M36" s="366"/>
      <c r="N36" s="389"/>
      <c r="T36" s="226"/>
      <c r="U36" s="226"/>
      <c r="V36" s="226"/>
      <c r="W36" s="226"/>
      <c r="X36" s="226"/>
      <c r="Y36" s="226"/>
      <c r="Z36" s="226"/>
      <c r="AA36" s="226"/>
    </row>
    <row r="37" spans="1:27" ht="27" customHeight="1">
      <c r="A37" s="411" t="s">
        <v>236</v>
      </c>
      <c r="B37" s="412"/>
      <c r="C37" s="412"/>
      <c r="D37" s="412"/>
      <c r="E37" s="412"/>
      <c r="F37" s="412"/>
      <c r="G37" s="412"/>
      <c r="H37" s="412"/>
      <c r="I37" s="412"/>
      <c r="J37" s="412"/>
      <c r="K37" s="413"/>
      <c r="L37" s="366"/>
      <c r="M37" s="366"/>
      <c r="N37" s="389"/>
      <c r="T37" s="226"/>
      <c r="U37" s="226"/>
      <c r="V37" s="226"/>
      <c r="W37" s="226"/>
      <c r="X37" s="226"/>
      <c r="Y37" s="226"/>
      <c r="Z37" s="226"/>
      <c r="AA37" s="226"/>
    </row>
    <row r="38" spans="1:27" ht="27" hidden="1" customHeight="1">
      <c r="A38" s="244"/>
      <c r="B38" s="245"/>
      <c r="C38" s="57"/>
      <c r="D38" s="58"/>
      <c r="E38" s="58"/>
      <c r="F38" s="35"/>
      <c r="G38" s="35"/>
      <c r="H38" s="35"/>
      <c r="I38" s="35"/>
      <c r="J38" s="35"/>
      <c r="K38" s="36"/>
      <c r="L38" s="366"/>
      <c r="M38" s="366"/>
      <c r="N38" s="389"/>
      <c r="T38" s="226"/>
      <c r="U38" s="226"/>
      <c r="V38" s="226"/>
      <c r="W38" s="226"/>
      <c r="X38" s="226"/>
      <c r="Y38" s="226"/>
      <c r="Z38" s="226"/>
      <c r="AA38" s="226"/>
    </row>
    <row r="39" spans="1:27" ht="27" hidden="1" customHeight="1">
      <c r="A39" s="255"/>
      <c r="B39" s="256"/>
      <c r="C39" s="48"/>
      <c r="D39" s="48"/>
      <c r="E39" s="48"/>
      <c r="F39" s="49"/>
      <c r="G39" s="49"/>
      <c r="H39" s="49"/>
      <c r="I39" s="49"/>
      <c r="J39" s="49"/>
      <c r="K39" s="50"/>
      <c r="L39" s="366"/>
      <c r="M39" s="366"/>
      <c r="N39" s="389"/>
      <c r="T39" s="226"/>
      <c r="U39" s="226"/>
      <c r="V39" s="226"/>
      <c r="W39" s="226"/>
      <c r="X39" s="226"/>
      <c r="Y39" s="226"/>
      <c r="Z39" s="226"/>
      <c r="AA39" s="226"/>
    </row>
    <row r="40" spans="1:27" ht="27" hidden="1" customHeight="1">
      <c r="A40" s="255"/>
      <c r="B40" s="256"/>
      <c r="C40" s="48"/>
      <c r="D40" s="48"/>
      <c r="E40" s="48"/>
      <c r="F40" s="49"/>
      <c r="G40" s="49"/>
      <c r="H40" s="49"/>
      <c r="I40" s="49"/>
      <c r="J40" s="49"/>
      <c r="K40" s="50"/>
      <c r="L40" s="366"/>
      <c r="M40" s="366"/>
      <c r="N40" s="389"/>
      <c r="T40" s="226"/>
      <c r="U40" s="226"/>
      <c r="V40" s="226"/>
      <c r="W40" s="226"/>
      <c r="X40" s="226"/>
      <c r="Y40" s="226"/>
      <c r="Z40" s="226"/>
      <c r="AA40" s="226"/>
    </row>
    <row r="41" spans="1:27" ht="27" hidden="1" customHeight="1">
      <c r="A41" s="255"/>
      <c r="B41" s="256"/>
      <c r="C41" s="48"/>
      <c r="D41" s="48"/>
      <c r="E41" s="48"/>
      <c r="F41" s="49"/>
      <c r="G41" s="49"/>
      <c r="H41" s="49"/>
      <c r="I41" s="49"/>
      <c r="J41" s="49"/>
      <c r="K41" s="50"/>
      <c r="L41" s="366"/>
      <c r="M41" s="366"/>
      <c r="N41" s="389"/>
      <c r="T41" s="226"/>
      <c r="U41" s="226"/>
      <c r="V41" s="226"/>
      <c r="W41" s="226"/>
      <c r="X41" s="226"/>
      <c r="Y41" s="226"/>
      <c r="Z41" s="226"/>
      <c r="AA41" s="226"/>
    </row>
    <row r="42" spans="1:27" ht="27" hidden="1" customHeight="1">
      <c r="A42" s="255"/>
      <c r="B42" s="256"/>
      <c r="C42" s="48"/>
      <c r="D42" s="48"/>
      <c r="E42" s="48"/>
      <c r="F42" s="49"/>
      <c r="G42" s="49"/>
      <c r="H42" s="49"/>
      <c r="I42" s="49"/>
      <c r="J42" s="49"/>
      <c r="K42" s="50"/>
      <c r="L42" s="366"/>
      <c r="M42" s="366"/>
      <c r="N42" s="389"/>
      <c r="T42" s="226"/>
      <c r="U42" s="226"/>
      <c r="V42" s="226"/>
      <c r="W42" s="226"/>
      <c r="X42" s="226"/>
      <c r="Y42" s="226"/>
      <c r="Z42" s="226"/>
      <c r="AA42" s="226"/>
    </row>
    <row r="43" spans="1:27" ht="27" hidden="1" customHeight="1">
      <c r="A43" s="255"/>
      <c r="B43" s="256"/>
      <c r="C43" s="48"/>
      <c r="D43" s="48"/>
      <c r="E43" s="48"/>
      <c r="F43" s="49"/>
      <c r="G43" s="49"/>
      <c r="H43" s="49"/>
      <c r="I43" s="49"/>
      <c r="J43" s="49"/>
      <c r="K43" s="50"/>
      <c r="L43" s="366"/>
      <c r="M43" s="366"/>
      <c r="N43" s="389"/>
      <c r="T43" s="226"/>
      <c r="U43" s="226"/>
      <c r="V43" s="226"/>
      <c r="W43" s="226"/>
      <c r="X43" s="226"/>
      <c r="Y43" s="226"/>
      <c r="Z43" s="226"/>
      <c r="AA43" s="226"/>
    </row>
    <row r="44" spans="1:27" ht="27" hidden="1" customHeight="1">
      <c r="A44" s="255"/>
      <c r="B44" s="256"/>
      <c r="C44" s="48"/>
      <c r="D44" s="48"/>
      <c r="E44" s="48"/>
      <c r="F44" s="49"/>
      <c r="G44" s="49"/>
      <c r="H44" s="49"/>
      <c r="I44" s="49"/>
      <c r="J44" s="49"/>
      <c r="K44" s="50"/>
      <c r="L44" s="366"/>
      <c r="M44" s="366"/>
      <c r="N44" s="389"/>
      <c r="T44" s="226"/>
      <c r="U44" s="226"/>
      <c r="V44" s="226"/>
      <c r="W44" s="226"/>
      <c r="X44" s="226"/>
      <c r="Y44" s="226"/>
      <c r="Z44" s="226"/>
      <c r="AA44" s="226"/>
    </row>
    <row r="45" spans="1:27" ht="27" hidden="1" customHeight="1">
      <c r="A45" s="255"/>
      <c r="B45" s="256"/>
      <c r="C45" s="48"/>
      <c r="D45" s="48"/>
      <c r="E45" s="48"/>
      <c r="F45" s="49"/>
      <c r="G45" s="49"/>
      <c r="H45" s="49"/>
      <c r="I45" s="49"/>
      <c r="J45" s="49"/>
      <c r="K45" s="50"/>
      <c r="L45" s="366"/>
      <c r="M45" s="366"/>
      <c r="N45" s="389"/>
      <c r="T45" s="226"/>
      <c r="U45" s="226"/>
      <c r="V45" s="226"/>
      <c r="W45" s="226"/>
      <c r="X45" s="226"/>
      <c r="Y45" s="226"/>
      <c r="Z45" s="226"/>
      <c r="AA45" s="226"/>
    </row>
    <row r="46" spans="1:27" ht="27" hidden="1" customHeight="1">
      <c r="A46" s="257"/>
      <c r="B46" s="258"/>
      <c r="C46" s="51"/>
      <c r="D46" s="48"/>
      <c r="E46" s="51"/>
      <c r="F46" s="52"/>
      <c r="G46" s="52"/>
      <c r="H46" s="52"/>
      <c r="I46" s="52"/>
      <c r="J46" s="52"/>
      <c r="K46" s="53"/>
      <c r="L46" s="366"/>
      <c r="M46" s="366"/>
      <c r="N46" s="390"/>
      <c r="T46" s="226"/>
      <c r="U46" s="226"/>
      <c r="V46" s="226"/>
      <c r="W46" s="226"/>
      <c r="X46" s="226"/>
      <c r="Y46" s="226"/>
      <c r="Z46" s="226"/>
      <c r="AA46" s="226"/>
    </row>
    <row r="47" spans="1:27" ht="27" customHeight="1">
      <c r="A47" s="259" t="s">
        <v>39</v>
      </c>
      <c r="B47" s="232" t="s">
        <v>16</v>
      </c>
      <c r="C47" s="8" t="s">
        <v>16</v>
      </c>
      <c r="D47" s="81" t="s">
        <v>16</v>
      </c>
      <c r="E47" s="8" t="s">
        <v>16</v>
      </c>
      <c r="F47" s="9">
        <f t="shared" ref="F47" si="15">F48</f>
        <v>11129100</v>
      </c>
      <c r="G47" s="9">
        <f t="shared" ref="G47:J47" si="16">G48</f>
        <v>11127799.890000001</v>
      </c>
      <c r="H47" s="9">
        <f t="shared" si="16"/>
        <v>99.98831792328221</v>
      </c>
      <c r="I47" s="9">
        <f t="shared" si="16"/>
        <v>13890000</v>
      </c>
      <c r="J47" s="9">
        <f t="shared" si="16"/>
        <v>12869640.069999998</v>
      </c>
      <c r="K47" s="10">
        <f>J47/I47*100</f>
        <v>92.653996184305242</v>
      </c>
      <c r="L47" s="249"/>
      <c r="M47" s="249"/>
      <c r="N47" s="250"/>
      <c r="O47" s="334"/>
      <c r="T47" s="226"/>
      <c r="U47" s="226"/>
      <c r="V47" s="226"/>
      <c r="W47" s="226"/>
      <c r="X47" s="226"/>
      <c r="Y47" s="226"/>
      <c r="Z47" s="226"/>
      <c r="AA47" s="226"/>
    </row>
    <row r="48" spans="1:27" ht="27" customHeight="1">
      <c r="A48" s="235" t="s">
        <v>40</v>
      </c>
      <c r="B48" s="236" t="str">
        <f t="shared" ref="B48:D48" si="17">B51</f>
        <v>แปลง</v>
      </c>
      <c r="C48" s="59">
        <f t="shared" si="17"/>
        <v>35</v>
      </c>
      <c r="D48" s="60">
        <f t="shared" si="17"/>
        <v>35</v>
      </c>
      <c r="E48" s="13">
        <f t="shared" ref="E48:E49" si="18">D48/C48*100</f>
        <v>100</v>
      </c>
      <c r="F48" s="14">
        <v>11129100</v>
      </c>
      <c r="G48" s="13">
        <v>11127799.890000001</v>
      </c>
      <c r="H48" s="13">
        <f>G48/F48*100</f>
        <v>99.98831792328221</v>
      </c>
      <c r="I48" s="14">
        <v>13890000</v>
      </c>
      <c r="J48" s="14">
        <v>12869640.069999998</v>
      </c>
      <c r="K48" s="15">
        <f>J48/I48*100</f>
        <v>92.653996184305242</v>
      </c>
      <c r="L48" s="387" t="s">
        <v>20</v>
      </c>
      <c r="M48" s="387" t="s">
        <v>21</v>
      </c>
      <c r="N48" s="391" t="s">
        <v>183</v>
      </c>
      <c r="O48" s="337"/>
      <c r="T48" s="226"/>
      <c r="U48" s="226">
        <v>12989348.27</v>
      </c>
      <c r="V48" s="226"/>
      <c r="W48" s="226"/>
      <c r="X48" s="226"/>
      <c r="Y48" s="226"/>
      <c r="Z48" s="226"/>
      <c r="AA48" s="226"/>
    </row>
    <row r="49" spans="1:27" ht="27" customHeight="1">
      <c r="A49" s="235"/>
      <c r="B49" s="236" t="str">
        <f t="shared" ref="B49:D49" si="19">B52</f>
        <v>ราย</v>
      </c>
      <c r="C49" s="59">
        <f t="shared" si="19"/>
        <v>1459</v>
      </c>
      <c r="D49" s="60">
        <f t="shared" si="19"/>
        <v>1459</v>
      </c>
      <c r="E49" s="13">
        <f t="shared" si="18"/>
        <v>100</v>
      </c>
      <c r="F49" s="14"/>
      <c r="G49" s="13"/>
      <c r="H49" s="13"/>
      <c r="I49" s="14"/>
      <c r="J49" s="14"/>
      <c r="K49" s="15"/>
      <c r="L49" s="366"/>
      <c r="M49" s="366"/>
      <c r="N49" s="389"/>
      <c r="T49" s="226"/>
      <c r="U49" s="226"/>
      <c r="V49" s="226"/>
      <c r="W49" s="226"/>
      <c r="X49" s="226"/>
      <c r="Y49" s="226"/>
      <c r="Z49" s="226"/>
      <c r="AA49" s="226"/>
    </row>
    <row r="50" spans="1:27" ht="27" customHeight="1">
      <c r="A50" s="238" t="s">
        <v>23</v>
      </c>
      <c r="B50" s="239" t="s">
        <v>16</v>
      </c>
      <c r="C50" s="17" t="s">
        <v>16</v>
      </c>
      <c r="D50" s="17" t="s">
        <v>16</v>
      </c>
      <c r="E50" s="17" t="s">
        <v>16</v>
      </c>
      <c r="F50" s="17" t="s">
        <v>16</v>
      </c>
      <c r="G50" s="17" t="s">
        <v>16</v>
      </c>
      <c r="H50" s="17" t="s">
        <v>16</v>
      </c>
      <c r="I50" s="17" t="s">
        <v>16</v>
      </c>
      <c r="J50" s="17" t="s">
        <v>16</v>
      </c>
      <c r="K50" s="18" t="s">
        <v>16</v>
      </c>
      <c r="L50" s="366"/>
      <c r="M50" s="366"/>
      <c r="N50" s="389"/>
      <c r="T50" s="226"/>
      <c r="U50" s="226"/>
      <c r="V50" s="226"/>
      <c r="W50" s="226"/>
      <c r="X50" s="226"/>
      <c r="Y50" s="226"/>
      <c r="Z50" s="226"/>
      <c r="AA50" s="226"/>
    </row>
    <row r="51" spans="1:27" ht="27" customHeight="1">
      <c r="A51" s="238" t="s">
        <v>41</v>
      </c>
      <c r="B51" s="239" t="s">
        <v>42</v>
      </c>
      <c r="C51" s="17">
        <v>35</v>
      </c>
      <c r="D51" s="20">
        <v>35</v>
      </c>
      <c r="E51" s="21">
        <f t="shared" ref="E51:E59" si="20">D51/C51*100</f>
        <v>100</v>
      </c>
      <c r="F51" s="17" t="s">
        <v>16</v>
      </c>
      <c r="G51" s="17" t="s">
        <v>16</v>
      </c>
      <c r="H51" s="17" t="s">
        <v>16</v>
      </c>
      <c r="I51" s="17" t="s">
        <v>16</v>
      </c>
      <c r="J51" s="17" t="s">
        <v>16</v>
      </c>
      <c r="K51" s="18" t="s">
        <v>16</v>
      </c>
      <c r="L51" s="366"/>
      <c r="M51" s="366"/>
      <c r="N51" s="389"/>
      <c r="T51" s="226"/>
      <c r="U51" s="226"/>
      <c r="V51" s="226"/>
      <c r="W51" s="226"/>
      <c r="X51" s="226"/>
      <c r="Y51" s="226"/>
      <c r="Z51" s="226"/>
      <c r="AA51" s="226"/>
    </row>
    <row r="52" spans="1:27" ht="27" customHeight="1">
      <c r="A52" s="238" t="s">
        <v>41</v>
      </c>
      <c r="B52" s="239" t="s">
        <v>22</v>
      </c>
      <c r="C52" s="19">
        <v>1459</v>
      </c>
      <c r="D52" s="20">
        <v>1459</v>
      </c>
      <c r="E52" s="21">
        <f t="shared" si="20"/>
        <v>100</v>
      </c>
      <c r="F52" s="17"/>
      <c r="G52" s="17"/>
      <c r="H52" s="17"/>
      <c r="I52" s="17"/>
      <c r="J52" s="17"/>
      <c r="K52" s="18"/>
      <c r="L52" s="366"/>
      <c r="M52" s="366"/>
      <c r="N52" s="389"/>
      <c r="T52" s="226"/>
      <c r="U52" s="226"/>
      <c r="V52" s="226"/>
      <c r="W52" s="226"/>
      <c r="X52" s="226"/>
      <c r="Y52" s="226"/>
      <c r="Z52" s="226"/>
      <c r="AA52" s="226"/>
    </row>
    <row r="53" spans="1:27" ht="27" customHeight="1">
      <c r="A53" s="238" t="s">
        <v>43</v>
      </c>
      <c r="B53" s="239" t="s">
        <v>42</v>
      </c>
      <c r="C53" s="17">
        <v>13</v>
      </c>
      <c r="D53" s="20">
        <v>13</v>
      </c>
      <c r="E53" s="47">
        <f t="shared" si="20"/>
        <v>100</v>
      </c>
      <c r="F53" s="17"/>
      <c r="G53" s="17"/>
      <c r="H53" s="17"/>
      <c r="I53" s="17"/>
      <c r="J53" s="17"/>
      <c r="K53" s="18"/>
      <c r="L53" s="366"/>
      <c r="M53" s="366"/>
      <c r="N53" s="389"/>
      <c r="T53" s="226"/>
      <c r="U53" s="226"/>
      <c r="V53" s="226"/>
      <c r="W53" s="226"/>
      <c r="X53" s="226"/>
      <c r="Y53" s="226"/>
      <c r="Z53" s="226"/>
      <c r="AA53" s="226"/>
    </row>
    <row r="54" spans="1:27" ht="27" customHeight="1">
      <c r="A54" s="238"/>
      <c r="B54" s="239" t="s">
        <v>22</v>
      </c>
      <c r="C54" s="17">
        <v>508</v>
      </c>
      <c r="D54" s="20">
        <v>508</v>
      </c>
      <c r="E54" s="47">
        <f t="shared" si="20"/>
        <v>100</v>
      </c>
      <c r="F54" s="17"/>
      <c r="G54" s="17"/>
      <c r="H54" s="17"/>
      <c r="I54" s="17"/>
      <c r="J54" s="17"/>
      <c r="K54" s="18"/>
      <c r="L54" s="366"/>
      <c r="M54" s="366"/>
      <c r="N54" s="389"/>
      <c r="T54" s="226"/>
      <c r="U54" s="226"/>
      <c r="V54" s="226"/>
      <c r="W54" s="226"/>
      <c r="X54" s="226"/>
      <c r="Y54" s="226"/>
      <c r="Z54" s="226"/>
      <c r="AA54" s="226"/>
    </row>
    <row r="55" spans="1:27" ht="27" customHeight="1">
      <c r="A55" s="238" t="s">
        <v>44</v>
      </c>
      <c r="B55" s="239" t="s">
        <v>42</v>
      </c>
      <c r="C55" s="17">
        <v>16</v>
      </c>
      <c r="D55" s="20">
        <v>16</v>
      </c>
      <c r="E55" s="47">
        <f t="shared" si="20"/>
        <v>100</v>
      </c>
      <c r="F55" s="17"/>
      <c r="G55" s="17"/>
      <c r="H55" s="17"/>
      <c r="I55" s="17"/>
      <c r="J55" s="17"/>
      <c r="K55" s="18"/>
      <c r="L55" s="366"/>
      <c r="M55" s="366"/>
      <c r="N55" s="389"/>
      <c r="T55" s="226"/>
      <c r="U55" s="226"/>
      <c r="V55" s="226"/>
      <c r="W55" s="226"/>
      <c r="X55" s="226"/>
      <c r="Y55" s="226"/>
      <c r="Z55" s="226"/>
      <c r="AA55" s="226"/>
    </row>
    <row r="56" spans="1:27" ht="27" customHeight="1">
      <c r="A56" s="238"/>
      <c r="B56" s="239" t="s">
        <v>22</v>
      </c>
      <c r="C56" s="17">
        <v>733</v>
      </c>
      <c r="D56" s="20">
        <v>733</v>
      </c>
      <c r="E56" s="47">
        <f t="shared" si="20"/>
        <v>100</v>
      </c>
      <c r="F56" s="17"/>
      <c r="G56" s="17"/>
      <c r="H56" s="17"/>
      <c r="I56" s="17"/>
      <c r="J56" s="17"/>
      <c r="K56" s="18"/>
      <c r="L56" s="366"/>
      <c r="M56" s="366"/>
      <c r="N56" s="389"/>
      <c r="T56" s="226"/>
      <c r="U56" s="226"/>
      <c r="V56" s="226"/>
      <c r="W56" s="226"/>
      <c r="X56" s="226"/>
      <c r="Y56" s="226"/>
      <c r="Z56" s="226"/>
      <c r="AA56" s="226"/>
    </row>
    <row r="57" spans="1:27" ht="27" customHeight="1">
      <c r="A57" s="238" t="s">
        <v>45</v>
      </c>
      <c r="B57" s="239" t="s">
        <v>42</v>
      </c>
      <c r="C57" s="17">
        <v>6</v>
      </c>
      <c r="D57" s="20">
        <v>6</v>
      </c>
      <c r="E57" s="47">
        <f t="shared" si="20"/>
        <v>100</v>
      </c>
      <c r="F57" s="17"/>
      <c r="G57" s="17"/>
      <c r="H57" s="17"/>
      <c r="I57" s="17"/>
      <c r="J57" s="17"/>
      <c r="K57" s="18"/>
      <c r="L57" s="366"/>
      <c r="M57" s="366"/>
      <c r="N57" s="389"/>
      <c r="T57" s="226"/>
      <c r="U57" s="226"/>
      <c r="V57" s="226"/>
      <c r="W57" s="226"/>
      <c r="X57" s="226"/>
      <c r="Y57" s="226"/>
      <c r="Z57" s="226"/>
      <c r="AA57" s="226"/>
    </row>
    <row r="58" spans="1:27" ht="27" customHeight="1">
      <c r="A58" s="238"/>
      <c r="B58" s="239" t="s">
        <v>22</v>
      </c>
      <c r="C58" s="17">
        <v>218</v>
      </c>
      <c r="D58" s="20">
        <v>218</v>
      </c>
      <c r="E58" s="47">
        <f t="shared" si="20"/>
        <v>100</v>
      </c>
      <c r="F58" s="17"/>
      <c r="G58" s="17"/>
      <c r="H58" s="17"/>
      <c r="I58" s="17"/>
      <c r="J58" s="17"/>
      <c r="K58" s="18"/>
      <c r="L58" s="366"/>
      <c r="M58" s="366"/>
      <c r="N58" s="389"/>
      <c r="T58" s="226"/>
      <c r="U58" s="226"/>
      <c r="V58" s="226"/>
      <c r="W58" s="226"/>
      <c r="X58" s="226"/>
      <c r="Y58" s="226"/>
      <c r="Z58" s="226"/>
      <c r="AA58" s="226"/>
    </row>
    <row r="59" spans="1:27" ht="27" customHeight="1">
      <c r="A59" s="261" t="s">
        <v>46</v>
      </c>
      <c r="B59" s="262" t="s">
        <v>42</v>
      </c>
      <c r="C59" s="61">
        <v>35</v>
      </c>
      <c r="D59" s="20">
        <v>35</v>
      </c>
      <c r="E59" s="62">
        <f t="shared" si="20"/>
        <v>100</v>
      </c>
      <c r="F59" s="61"/>
      <c r="G59" s="61"/>
      <c r="H59" s="61"/>
      <c r="I59" s="61"/>
      <c r="J59" s="61"/>
      <c r="K59" s="63"/>
      <c r="L59" s="366"/>
      <c r="M59" s="366"/>
      <c r="N59" s="390"/>
      <c r="T59" s="226"/>
      <c r="U59" s="226"/>
      <c r="V59" s="226"/>
      <c r="W59" s="226"/>
      <c r="X59" s="226"/>
      <c r="Y59" s="226"/>
      <c r="Z59" s="226"/>
      <c r="AA59" s="226"/>
    </row>
    <row r="60" spans="1:27" ht="27" customHeight="1">
      <c r="A60" s="231" t="s">
        <v>47</v>
      </c>
      <c r="B60" s="248" t="s">
        <v>16</v>
      </c>
      <c r="C60" s="42" t="s">
        <v>16</v>
      </c>
      <c r="D60" s="42" t="s">
        <v>16</v>
      </c>
      <c r="E60" s="42" t="s">
        <v>16</v>
      </c>
      <c r="F60" s="9">
        <f t="shared" ref="F60" si="21">F61</f>
        <v>5399400</v>
      </c>
      <c r="G60" s="9">
        <f t="shared" ref="G60:J60" si="22">G61</f>
        <v>4878240.22</v>
      </c>
      <c r="H60" s="9">
        <f t="shared" si="22"/>
        <v>90.34782049857391</v>
      </c>
      <c r="I60" s="9">
        <f t="shared" si="22"/>
        <v>19569000</v>
      </c>
      <c r="J60" s="9">
        <f t="shared" si="22"/>
        <v>18304058.359999999</v>
      </c>
      <c r="K60" s="10">
        <f>J60/I60*100</f>
        <v>93.53599243701774</v>
      </c>
      <c r="L60" s="249"/>
      <c r="M60" s="249"/>
      <c r="N60" s="250"/>
      <c r="O60" s="334"/>
      <c r="T60" s="226"/>
      <c r="U60" s="226"/>
      <c r="V60" s="226"/>
      <c r="W60" s="226"/>
      <c r="X60" s="226"/>
      <c r="Y60" s="226"/>
      <c r="Z60" s="226"/>
      <c r="AA60" s="226"/>
    </row>
    <row r="61" spans="1:27" ht="69.75">
      <c r="A61" s="235" t="s">
        <v>48</v>
      </c>
      <c r="B61" s="236" t="s">
        <v>22</v>
      </c>
      <c r="C61" s="64">
        <v>2000</v>
      </c>
      <c r="D61" s="12">
        <f t="shared" ref="D61:D62" si="23">D64</f>
        <v>2000</v>
      </c>
      <c r="E61" s="13">
        <f t="shared" ref="E61:E62" si="24">D61/C61*100</f>
        <v>100</v>
      </c>
      <c r="F61" s="14">
        <v>5399400</v>
      </c>
      <c r="G61" s="13">
        <v>4878240.22</v>
      </c>
      <c r="H61" s="13">
        <f>G61/F61*100</f>
        <v>90.34782049857391</v>
      </c>
      <c r="I61" s="14">
        <v>19569000</v>
      </c>
      <c r="J61" s="14">
        <v>18304058.359999999</v>
      </c>
      <c r="K61" s="15">
        <f>J61/I61*100</f>
        <v>93.53599243701774</v>
      </c>
      <c r="L61" s="387" t="s">
        <v>20</v>
      </c>
      <c r="M61" s="387" t="s">
        <v>21</v>
      </c>
      <c r="N61" s="391" t="s">
        <v>184</v>
      </c>
      <c r="O61" s="337"/>
      <c r="T61" s="226"/>
      <c r="U61" s="226">
        <v>18234629.449999999</v>
      </c>
      <c r="V61" s="226"/>
      <c r="W61" s="226"/>
      <c r="X61" s="226"/>
      <c r="Y61" s="226"/>
      <c r="Z61" s="226"/>
      <c r="AA61" s="226"/>
    </row>
    <row r="62" spans="1:27" ht="27" customHeight="1">
      <c r="A62" s="235"/>
      <c r="B62" s="236" t="s">
        <v>34</v>
      </c>
      <c r="C62" s="64">
        <v>110</v>
      </c>
      <c r="D62" s="12">
        <f t="shared" si="23"/>
        <v>110</v>
      </c>
      <c r="E62" s="13">
        <f t="shared" si="24"/>
        <v>100</v>
      </c>
      <c r="F62" s="14"/>
      <c r="G62" s="13"/>
      <c r="H62" s="13"/>
      <c r="I62" s="14"/>
      <c r="J62" s="14"/>
      <c r="K62" s="15"/>
      <c r="L62" s="366"/>
      <c r="M62" s="366"/>
      <c r="N62" s="389"/>
      <c r="T62" s="226"/>
      <c r="U62" s="226"/>
      <c r="V62" s="226"/>
      <c r="W62" s="226"/>
      <c r="X62" s="226"/>
      <c r="Y62" s="226"/>
      <c r="Z62" s="226"/>
      <c r="AA62" s="226"/>
    </row>
    <row r="63" spans="1:27" ht="27" customHeight="1">
      <c r="A63" s="238" t="s">
        <v>23</v>
      </c>
      <c r="B63" s="239" t="s">
        <v>16</v>
      </c>
      <c r="C63" s="17" t="s">
        <v>16</v>
      </c>
      <c r="D63" s="17" t="s">
        <v>16</v>
      </c>
      <c r="E63" s="17" t="s">
        <v>16</v>
      </c>
      <c r="F63" s="17" t="s">
        <v>16</v>
      </c>
      <c r="G63" s="17" t="s">
        <v>16</v>
      </c>
      <c r="H63" s="17" t="s">
        <v>16</v>
      </c>
      <c r="I63" s="17" t="s">
        <v>16</v>
      </c>
      <c r="J63" s="17" t="s">
        <v>16</v>
      </c>
      <c r="K63" s="18" t="s">
        <v>16</v>
      </c>
      <c r="L63" s="366"/>
      <c r="M63" s="366"/>
      <c r="N63" s="389"/>
      <c r="T63" s="226"/>
      <c r="U63" s="226"/>
      <c r="V63" s="226"/>
      <c r="W63" s="226"/>
      <c r="X63" s="226"/>
      <c r="Y63" s="226"/>
      <c r="Z63" s="226"/>
      <c r="AA63" s="226"/>
    </row>
    <row r="64" spans="1:27" ht="27" customHeight="1">
      <c r="A64" s="238" t="s">
        <v>25</v>
      </c>
      <c r="B64" s="239" t="s">
        <v>22</v>
      </c>
      <c r="C64" s="19">
        <v>2000</v>
      </c>
      <c r="D64" s="20">
        <v>2000</v>
      </c>
      <c r="E64" s="21">
        <f t="shared" ref="E64:E65" si="25">D64/C64*100</f>
        <v>100</v>
      </c>
      <c r="F64" s="17" t="s">
        <v>16</v>
      </c>
      <c r="G64" s="17" t="s">
        <v>16</v>
      </c>
      <c r="H64" s="17" t="s">
        <v>16</v>
      </c>
      <c r="I64" s="17" t="s">
        <v>16</v>
      </c>
      <c r="J64" s="17" t="s">
        <v>16</v>
      </c>
      <c r="K64" s="18" t="s">
        <v>16</v>
      </c>
      <c r="L64" s="366"/>
      <c r="M64" s="366"/>
      <c r="N64" s="389"/>
      <c r="T64" s="226"/>
      <c r="U64" s="226"/>
      <c r="V64" s="226"/>
      <c r="W64" s="226"/>
      <c r="X64" s="226"/>
      <c r="Y64" s="226"/>
      <c r="Z64" s="226"/>
      <c r="AA64" s="226"/>
    </row>
    <row r="65" spans="1:27" ht="27" customHeight="1">
      <c r="A65" s="240" t="s">
        <v>49</v>
      </c>
      <c r="B65" s="241" t="s">
        <v>34</v>
      </c>
      <c r="C65" s="22">
        <v>110</v>
      </c>
      <c r="D65" s="23">
        <v>110</v>
      </c>
      <c r="E65" s="24">
        <f t="shared" si="25"/>
        <v>100</v>
      </c>
      <c r="F65" s="25"/>
      <c r="G65" s="25"/>
      <c r="H65" s="25"/>
      <c r="I65" s="25"/>
      <c r="J65" s="25"/>
      <c r="K65" s="26"/>
      <c r="L65" s="366"/>
      <c r="M65" s="366"/>
      <c r="N65" s="389"/>
      <c r="T65" s="226"/>
      <c r="U65" s="226"/>
      <c r="V65" s="226"/>
      <c r="W65" s="226"/>
      <c r="X65" s="226"/>
      <c r="Y65" s="226"/>
      <c r="Z65" s="226"/>
      <c r="AA65" s="226"/>
    </row>
    <row r="66" spans="1:27" ht="27" hidden="1" customHeight="1">
      <c r="A66" s="242"/>
      <c r="B66" s="243"/>
      <c r="C66" s="27"/>
      <c r="D66" s="28"/>
      <c r="E66" s="29"/>
      <c r="F66" s="30"/>
      <c r="G66" s="30"/>
      <c r="H66" s="30"/>
      <c r="I66" s="30"/>
      <c r="J66" s="30"/>
      <c r="K66" s="31"/>
      <c r="L66" s="366"/>
      <c r="M66" s="366"/>
      <c r="N66" s="389"/>
      <c r="T66" s="226"/>
      <c r="U66" s="226"/>
      <c r="V66" s="226"/>
      <c r="W66" s="226"/>
      <c r="X66" s="226"/>
      <c r="Y66" s="226"/>
      <c r="Z66" s="226"/>
      <c r="AA66" s="226"/>
    </row>
    <row r="67" spans="1:27" ht="27" hidden="1" customHeight="1">
      <c r="A67" s="244"/>
      <c r="B67" s="245"/>
      <c r="C67" s="32"/>
      <c r="D67" s="33"/>
      <c r="E67" s="34"/>
      <c r="F67" s="35"/>
      <c r="G67" s="35"/>
      <c r="H67" s="35"/>
      <c r="I67" s="35"/>
      <c r="J67" s="35"/>
      <c r="K67" s="36"/>
      <c r="L67" s="366"/>
      <c r="M67" s="366"/>
      <c r="N67" s="389"/>
      <c r="T67" s="226"/>
      <c r="U67" s="226"/>
      <c r="V67" s="226"/>
      <c r="W67" s="226"/>
      <c r="X67" s="226"/>
      <c r="Y67" s="226"/>
      <c r="Z67" s="226"/>
      <c r="AA67" s="226"/>
    </row>
    <row r="68" spans="1:27" ht="27" hidden="1" customHeight="1">
      <c r="A68" s="244"/>
      <c r="B68" s="245"/>
      <c r="C68" s="32"/>
      <c r="D68" s="33"/>
      <c r="E68" s="34"/>
      <c r="F68" s="35"/>
      <c r="G68" s="35"/>
      <c r="H68" s="35"/>
      <c r="I68" s="35"/>
      <c r="J68" s="35"/>
      <c r="K68" s="36"/>
      <c r="L68" s="366"/>
      <c r="M68" s="366"/>
      <c r="N68" s="389"/>
      <c r="T68" s="226"/>
      <c r="U68" s="226"/>
      <c r="V68" s="226"/>
      <c r="W68" s="226"/>
      <c r="X68" s="226"/>
      <c r="Y68" s="226"/>
      <c r="Z68" s="226"/>
      <c r="AA68" s="226"/>
    </row>
    <row r="69" spans="1:27" ht="27" hidden="1" customHeight="1">
      <c r="A69" s="244"/>
      <c r="B69" s="245"/>
      <c r="C69" s="32"/>
      <c r="D69" s="33"/>
      <c r="E69" s="34"/>
      <c r="F69" s="35"/>
      <c r="G69" s="35"/>
      <c r="H69" s="35"/>
      <c r="I69" s="35"/>
      <c r="J69" s="35"/>
      <c r="K69" s="36"/>
      <c r="L69" s="366"/>
      <c r="M69" s="366"/>
      <c r="N69" s="389"/>
      <c r="T69" s="226"/>
      <c r="U69" s="226"/>
      <c r="V69" s="226"/>
      <c r="W69" s="226"/>
      <c r="X69" s="226"/>
      <c r="Y69" s="226"/>
      <c r="Z69" s="226"/>
      <c r="AA69" s="226"/>
    </row>
    <row r="70" spans="1:27" ht="27" hidden="1" customHeight="1">
      <c r="A70" s="257"/>
      <c r="B70" s="263"/>
      <c r="C70" s="65"/>
      <c r="D70" s="65"/>
      <c r="E70" s="65"/>
      <c r="F70" s="52"/>
      <c r="G70" s="52"/>
      <c r="H70" s="52"/>
      <c r="I70" s="52"/>
      <c r="J70" s="52"/>
      <c r="K70" s="53"/>
      <c r="L70" s="366"/>
      <c r="M70" s="366"/>
      <c r="N70" s="390"/>
      <c r="P70" s="330"/>
      <c r="Q70" s="330"/>
      <c r="R70" s="330"/>
      <c r="S70" s="330"/>
      <c r="T70" s="264"/>
      <c r="U70" s="264"/>
      <c r="V70" s="264"/>
      <c r="W70" s="264"/>
      <c r="X70" s="264"/>
      <c r="Y70" s="264"/>
      <c r="Z70" s="264"/>
      <c r="AA70" s="264"/>
    </row>
    <row r="71" spans="1:27" ht="27" customHeight="1">
      <c r="A71" s="259" t="s">
        <v>50</v>
      </c>
      <c r="B71" s="265" t="s">
        <v>16</v>
      </c>
      <c r="C71" s="66" t="s">
        <v>16</v>
      </c>
      <c r="D71" s="66" t="s">
        <v>16</v>
      </c>
      <c r="E71" s="66" t="s">
        <v>16</v>
      </c>
      <c r="F71" s="9">
        <f t="shared" ref="F71" si="26">F72+F87</f>
        <v>66857600</v>
      </c>
      <c r="G71" s="9">
        <f t="shared" ref="G71:J71" si="27">G72+G87</f>
        <v>65213661.539999999</v>
      </c>
      <c r="H71" s="9">
        <f>G71/F71*100</f>
        <v>97.541134500789738</v>
      </c>
      <c r="I71" s="9">
        <f t="shared" ref="I71" si="28">I72+I87</f>
        <v>12220957</v>
      </c>
      <c r="J71" s="9">
        <f t="shared" si="27"/>
        <v>11882685.299999999</v>
      </c>
      <c r="K71" s="10">
        <f t="shared" ref="K71:K72" si="29">J71/I71*100</f>
        <v>97.23203591993655</v>
      </c>
      <c r="L71" s="266"/>
      <c r="M71" s="266"/>
      <c r="N71" s="267"/>
      <c r="O71" s="334"/>
      <c r="P71" s="330"/>
      <c r="Q71" s="330"/>
      <c r="R71" s="330"/>
      <c r="S71" s="330"/>
      <c r="T71" s="264"/>
      <c r="U71" s="264"/>
      <c r="V71" s="264"/>
      <c r="W71" s="264"/>
      <c r="X71" s="264"/>
      <c r="Y71" s="264"/>
      <c r="Z71" s="264"/>
      <c r="AA71" s="264"/>
    </row>
    <row r="72" spans="1:27" ht="27" customHeight="1">
      <c r="A72" s="235" t="s">
        <v>51</v>
      </c>
      <c r="B72" s="236" t="s">
        <v>22</v>
      </c>
      <c r="C72" s="11">
        <f t="shared" ref="C72" si="30">C78</f>
        <v>1429</v>
      </c>
      <c r="D72" s="67">
        <f>D78</f>
        <v>1475</v>
      </c>
      <c r="E72" s="13">
        <f>D72/C72*100</f>
        <v>103.21903428971308</v>
      </c>
      <c r="F72" s="14">
        <v>18536200</v>
      </c>
      <c r="G72" s="13">
        <v>18176717.030000001</v>
      </c>
      <c r="H72" s="13">
        <f>G72/F72*100</f>
        <v>98.060643659433978</v>
      </c>
      <c r="I72" s="14">
        <v>5160800</v>
      </c>
      <c r="J72" s="13">
        <v>4997458.2799999993</v>
      </c>
      <c r="K72" s="68">
        <f t="shared" si="29"/>
        <v>96.83495349558207</v>
      </c>
      <c r="L72" s="387" t="s">
        <v>20</v>
      </c>
      <c r="M72" s="387" t="s">
        <v>21</v>
      </c>
      <c r="N72" s="391" t="s">
        <v>185</v>
      </c>
      <c r="O72" s="337"/>
      <c r="T72" s="226"/>
      <c r="U72" s="226">
        <v>4967452.0999999996</v>
      </c>
      <c r="V72" s="226"/>
      <c r="W72" s="226"/>
      <c r="X72" s="226"/>
      <c r="Y72" s="226"/>
      <c r="Z72" s="226"/>
      <c r="AA72" s="226"/>
    </row>
    <row r="73" spans="1:27" ht="27" customHeight="1">
      <c r="A73" s="238" t="s">
        <v>23</v>
      </c>
      <c r="B73" s="239" t="s">
        <v>16</v>
      </c>
      <c r="C73" s="17" t="s">
        <v>16</v>
      </c>
      <c r="D73" s="17" t="s">
        <v>16</v>
      </c>
      <c r="E73" s="17" t="s">
        <v>16</v>
      </c>
      <c r="F73" s="17" t="s">
        <v>16</v>
      </c>
      <c r="G73" s="17" t="s">
        <v>16</v>
      </c>
      <c r="H73" s="17" t="s">
        <v>16</v>
      </c>
      <c r="I73" s="17" t="s">
        <v>16</v>
      </c>
      <c r="J73" s="17" t="s">
        <v>16</v>
      </c>
      <c r="K73" s="18" t="s">
        <v>16</v>
      </c>
      <c r="L73" s="366"/>
      <c r="M73" s="366"/>
      <c r="N73" s="389"/>
      <c r="T73" s="226"/>
      <c r="U73" s="226"/>
      <c r="V73" s="226"/>
      <c r="W73" s="226"/>
      <c r="X73" s="226"/>
      <c r="Y73" s="226"/>
      <c r="Z73" s="226"/>
      <c r="AA73" s="226"/>
    </row>
    <row r="74" spans="1:27" ht="27" customHeight="1">
      <c r="A74" s="238" t="s">
        <v>52</v>
      </c>
      <c r="B74" s="239" t="s">
        <v>53</v>
      </c>
      <c r="C74" s="17">
        <v>288</v>
      </c>
      <c r="D74" s="17">
        <v>288</v>
      </c>
      <c r="E74" s="47">
        <f t="shared" ref="E74:E78" si="31">D74/C74*100</f>
        <v>100</v>
      </c>
      <c r="F74" s="17"/>
      <c r="G74" s="17"/>
      <c r="H74" s="17"/>
      <c r="I74" s="17"/>
      <c r="J74" s="17"/>
      <c r="K74" s="18"/>
      <c r="L74" s="366"/>
      <c r="M74" s="366"/>
      <c r="N74" s="389"/>
      <c r="T74" s="226"/>
      <c r="U74" s="226"/>
      <c r="V74" s="226"/>
      <c r="W74" s="226"/>
      <c r="X74" s="226"/>
      <c r="Y74" s="226"/>
      <c r="Z74" s="226"/>
      <c r="AA74" s="226"/>
    </row>
    <row r="75" spans="1:27" ht="27" customHeight="1">
      <c r="A75" s="238" t="s">
        <v>54</v>
      </c>
      <c r="B75" s="239" t="s">
        <v>55</v>
      </c>
      <c r="C75" s="17">
        <v>170</v>
      </c>
      <c r="D75" s="17">
        <v>170</v>
      </c>
      <c r="E75" s="47">
        <f t="shared" si="31"/>
        <v>100</v>
      </c>
      <c r="F75" s="17"/>
      <c r="G75" s="17"/>
      <c r="H75" s="17"/>
      <c r="I75" s="17"/>
      <c r="J75" s="17"/>
      <c r="K75" s="18"/>
      <c r="L75" s="366"/>
      <c r="M75" s="366"/>
      <c r="N75" s="389"/>
      <c r="T75" s="226"/>
      <c r="U75" s="226"/>
      <c r="V75" s="226"/>
      <c r="W75" s="226"/>
      <c r="X75" s="226"/>
      <c r="Y75" s="226"/>
      <c r="Z75" s="226"/>
      <c r="AA75" s="226"/>
    </row>
    <row r="76" spans="1:27" ht="27" customHeight="1">
      <c r="A76" s="238" t="s">
        <v>56</v>
      </c>
      <c r="B76" s="239" t="s">
        <v>55</v>
      </c>
      <c r="C76" s="17">
        <v>45</v>
      </c>
      <c r="D76" s="17">
        <v>45</v>
      </c>
      <c r="E76" s="47">
        <f t="shared" si="31"/>
        <v>100</v>
      </c>
      <c r="F76" s="17"/>
      <c r="G76" s="17"/>
      <c r="H76" s="17"/>
      <c r="I76" s="17"/>
      <c r="J76" s="17"/>
      <c r="K76" s="18"/>
      <c r="L76" s="366"/>
      <c r="M76" s="366"/>
      <c r="N76" s="389"/>
      <c r="T76" s="226"/>
      <c r="U76" s="226"/>
      <c r="V76" s="226"/>
      <c r="W76" s="226"/>
      <c r="X76" s="226"/>
      <c r="Y76" s="226"/>
      <c r="Z76" s="226"/>
      <c r="AA76" s="226"/>
    </row>
    <row r="77" spans="1:27" ht="27" customHeight="1">
      <c r="A77" s="240" t="s">
        <v>57</v>
      </c>
      <c r="B77" s="241" t="s">
        <v>38</v>
      </c>
      <c r="C77" s="54">
        <v>2597000</v>
      </c>
      <c r="D77" s="54">
        <v>2617000</v>
      </c>
      <c r="E77" s="55">
        <f t="shared" si="31"/>
        <v>100.77011936850211</v>
      </c>
      <c r="F77" s="25"/>
      <c r="G77" s="25"/>
      <c r="H77" s="25"/>
      <c r="I77" s="25"/>
      <c r="J77" s="25"/>
      <c r="K77" s="26"/>
      <c r="L77" s="366"/>
      <c r="M77" s="366"/>
      <c r="N77" s="389"/>
      <c r="T77" s="226"/>
      <c r="U77" s="226"/>
      <c r="V77" s="226"/>
      <c r="W77" s="226"/>
      <c r="X77" s="226"/>
      <c r="Y77" s="226"/>
      <c r="Z77" s="226"/>
      <c r="AA77" s="226"/>
    </row>
    <row r="78" spans="1:27" ht="27" customHeight="1">
      <c r="A78" s="260" t="s">
        <v>58</v>
      </c>
      <c r="B78" s="237" t="s">
        <v>22</v>
      </c>
      <c r="C78" s="101">
        <v>1429</v>
      </c>
      <c r="D78" s="206">
        <v>1475</v>
      </c>
      <c r="E78" s="103">
        <f t="shared" si="31"/>
        <v>103.21903428971308</v>
      </c>
      <c r="F78" s="100" t="s">
        <v>16</v>
      </c>
      <c r="G78" s="100" t="s">
        <v>16</v>
      </c>
      <c r="H78" s="100" t="s">
        <v>16</v>
      </c>
      <c r="I78" s="100" t="s">
        <v>16</v>
      </c>
      <c r="J78" s="100" t="s">
        <v>16</v>
      </c>
      <c r="K78" s="100" t="s">
        <v>16</v>
      </c>
      <c r="L78" s="366"/>
      <c r="M78" s="366"/>
      <c r="N78" s="389"/>
      <c r="T78" s="226"/>
      <c r="U78" s="226"/>
      <c r="V78" s="226"/>
      <c r="W78" s="226"/>
      <c r="X78" s="226"/>
      <c r="Y78" s="226"/>
      <c r="Z78" s="226"/>
      <c r="AA78" s="226"/>
    </row>
    <row r="79" spans="1:27" ht="27" hidden="1" customHeight="1">
      <c r="A79" s="242"/>
      <c r="B79" s="243"/>
      <c r="C79" s="27"/>
      <c r="D79" s="28"/>
      <c r="E79" s="29"/>
      <c r="F79" s="30"/>
      <c r="G79" s="30"/>
      <c r="H79" s="30"/>
      <c r="I79" s="30"/>
      <c r="J79" s="30"/>
      <c r="K79" s="31"/>
      <c r="L79" s="366"/>
      <c r="M79" s="366"/>
      <c r="N79" s="389"/>
      <c r="T79" s="226"/>
      <c r="U79" s="226"/>
      <c r="V79" s="226"/>
      <c r="W79" s="226"/>
      <c r="X79" s="226"/>
      <c r="Y79" s="226"/>
      <c r="Z79" s="226"/>
      <c r="AA79" s="226"/>
    </row>
    <row r="80" spans="1:27" ht="27" hidden="1" customHeight="1">
      <c r="A80" s="268"/>
      <c r="B80" s="256"/>
      <c r="C80" s="70"/>
      <c r="D80" s="70"/>
      <c r="E80" s="71"/>
      <c r="F80" s="72"/>
      <c r="G80" s="71"/>
      <c r="H80" s="71"/>
      <c r="I80" s="72"/>
      <c r="J80" s="72"/>
      <c r="K80" s="73"/>
      <c r="L80" s="366"/>
      <c r="M80" s="366"/>
      <c r="N80" s="389"/>
      <c r="T80" s="226"/>
      <c r="U80" s="226"/>
      <c r="V80" s="226"/>
      <c r="W80" s="226"/>
      <c r="X80" s="226"/>
      <c r="Y80" s="226"/>
      <c r="Z80" s="226"/>
      <c r="AA80" s="226"/>
    </row>
    <row r="81" spans="1:27" ht="27" hidden="1" customHeight="1">
      <c r="A81" s="268"/>
      <c r="B81" s="256"/>
      <c r="C81" s="70"/>
      <c r="D81" s="70"/>
      <c r="E81" s="71"/>
      <c r="F81" s="72"/>
      <c r="G81" s="71"/>
      <c r="H81" s="71"/>
      <c r="I81" s="72"/>
      <c r="J81" s="72"/>
      <c r="K81" s="73"/>
      <c r="L81" s="366"/>
      <c r="M81" s="366"/>
      <c r="N81" s="389"/>
      <c r="T81" s="226"/>
      <c r="U81" s="226"/>
      <c r="V81" s="226"/>
      <c r="W81" s="226"/>
      <c r="X81" s="226"/>
      <c r="Y81" s="226"/>
      <c r="Z81" s="226"/>
      <c r="AA81" s="226"/>
    </row>
    <row r="82" spans="1:27" ht="27" hidden="1" customHeight="1">
      <c r="A82" s="268"/>
      <c r="B82" s="256"/>
      <c r="C82" s="70"/>
      <c r="D82" s="70"/>
      <c r="E82" s="71"/>
      <c r="F82" s="72"/>
      <c r="G82" s="71"/>
      <c r="H82" s="71"/>
      <c r="I82" s="72"/>
      <c r="J82" s="72"/>
      <c r="K82" s="73"/>
      <c r="L82" s="366"/>
      <c r="M82" s="366"/>
      <c r="N82" s="389"/>
      <c r="T82" s="226"/>
      <c r="U82" s="226"/>
      <c r="V82" s="226"/>
      <c r="W82" s="226"/>
      <c r="X82" s="226"/>
      <c r="Y82" s="226"/>
      <c r="Z82" s="226"/>
      <c r="AA82" s="226"/>
    </row>
    <row r="83" spans="1:27" ht="27" hidden="1" customHeight="1">
      <c r="A83" s="268"/>
      <c r="B83" s="256"/>
      <c r="C83" s="70"/>
      <c r="D83" s="70"/>
      <c r="E83" s="71"/>
      <c r="F83" s="72"/>
      <c r="G83" s="71"/>
      <c r="H83" s="71"/>
      <c r="I83" s="72"/>
      <c r="J83" s="72"/>
      <c r="K83" s="73"/>
      <c r="L83" s="366"/>
      <c r="M83" s="366"/>
      <c r="N83" s="389"/>
      <c r="T83" s="226"/>
      <c r="U83" s="226"/>
      <c r="V83" s="226"/>
      <c r="W83" s="226"/>
      <c r="X83" s="226"/>
      <c r="Y83" s="226"/>
      <c r="Z83" s="226"/>
      <c r="AA83" s="226"/>
    </row>
    <row r="84" spans="1:27" ht="27" hidden="1" customHeight="1">
      <c r="A84" s="268"/>
      <c r="B84" s="256"/>
      <c r="C84" s="70"/>
      <c r="D84" s="70"/>
      <c r="E84" s="71"/>
      <c r="F84" s="72"/>
      <c r="G84" s="71"/>
      <c r="H84" s="71"/>
      <c r="I84" s="72"/>
      <c r="J84" s="72"/>
      <c r="K84" s="73"/>
      <c r="L84" s="366"/>
      <c r="M84" s="366"/>
      <c r="N84" s="389"/>
      <c r="T84" s="226"/>
      <c r="U84" s="226"/>
      <c r="V84" s="226"/>
      <c r="W84" s="226"/>
      <c r="X84" s="226"/>
      <c r="Y84" s="226"/>
      <c r="Z84" s="226"/>
      <c r="AA84" s="226"/>
    </row>
    <row r="85" spans="1:27" ht="27" hidden="1" customHeight="1">
      <c r="A85" s="268"/>
      <c r="B85" s="256"/>
      <c r="C85" s="70"/>
      <c r="D85" s="70"/>
      <c r="E85" s="71"/>
      <c r="F85" s="72"/>
      <c r="G85" s="71"/>
      <c r="H85" s="71"/>
      <c r="I85" s="72"/>
      <c r="J85" s="72"/>
      <c r="K85" s="73"/>
      <c r="L85" s="366"/>
      <c r="M85" s="366"/>
      <c r="N85" s="389"/>
      <c r="T85" s="226"/>
      <c r="U85" s="226"/>
      <c r="V85" s="226"/>
      <c r="W85" s="226"/>
      <c r="X85" s="226"/>
      <c r="Y85" s="226"/>
      <c r="Z85" s="226"/>
      <c r="AA85" s="226"/>
    </row>
    <row r="86" spans="1:27" ht="27" hidden="1" customHeight="1">
      <c r="A86" s="269"/>
      <c r="B86" s="258"/>
      <c r="C86" s="74"/>
      <c r="D86" s="74"/>
      <c r="E86" s="75"/>
      <c r="F86" s="76"/>
      <c r="G86" s="75"/>
      <c r="H86" s="75"/>
      <c r="I86" s="76"/>
      <c r="J86" s="76"/>
      <c r="K86" s="77"/>
      <c r="L86" s="366"/>
      <c r="M86" s="366"/>
      <c r="N86" s="390"/>
      <c r="T86" s="226"/>
      <c r="U86" s="226"/>
      <c r="V86" s="226"/>
      <c r="W86" s="226"/>
      <c r="X86" s="226"/>
      <c r="Y86" s="226"/>
      <c r="Z86" s="226"/>
      <c r="AA86" s="226"/>
    </row>
    <row r="87" spans="1:27" ht="27" customHeight="1">
      <c r="A87" s="270" t="s">
        <v>59</v>
      </c>
      <c r="B87" s="271" t="s">
        <v>22</v>
      </c>
      <c r="C87" s="78">
        <f t="shared" ref="C87:D87" si="32">C89+C90</f>
        <v>800</v>
      </c>
      <c r="D87" s="78">
        <f t="shared" si="32"/>
        <v>781</v>
      </c>
      <c r="E87" s="79">
        <f>D87/C87*100</f>
        <v>97.625</v>
      </c>
      <c r="F87" s="272">
        <v>48321400</v>
      </c>
      <c r="G87" s="79">
        <v>47036944.509999998</v>
      </c>
      <c r="H87" s="79">
        <f>G87/F87*100</f>
        <v>97.341849594589561</v>
      </c>
      <c r="I87" s="272">
        <v>7060157</v>
      </c>
      <c r="J87" s="272">
        <v>6885227.0199999996</v>
      </c>
      <c r="K87" s="80">
        <f>J87/I87*100</f>
        <v>97.522293342768435</v>
      </c>
      <c r="L87" s="387" t="s">
        <v>20</v>
      </c>
      <c r="M87" s="387" t="s">
        <v>21</v>
      </c>
      <c r="N87" s="388" t="s">
        <v>186</v>
      </c>
      <c r="O87" s="337" t="s">
        <v>220</v>
      </c>
      <c r="P87" s="331">
        <v>348888.5</v>
      </c>
      <c r="Q87" s="331">
        <v>14800246.66</v>
      </c>
      <c r="R87" s="331">
        <v>2973064.13</v>
      </c>
      <c r="S87" s="331">
        <f>P87+Q87+R87</f>
        <v>18122199.289999999</v>
      </c>
      <c r="T87" s="226"/>
      <c r="U87" s="226">
        <v>3920636.86</v>
      </c>
      <c r="V87" s="226"/>
      <c r="W87" s="226"/>
      <c r="X87" s="226"/>
      <c r="Y87" s="226"/>
      <c r="Z87" s="226"/>
      <c r="AA87" s="226"/>
    </row>
    <row r="88" spans="1:27" ht="27" customHeight="1">
      <c r="A88" s="238" t="s">
        <v>23</v>
      </c>
      <c r="B88" s="239" t="s">
        <v>16</v>
      </c>
      <c r="C88" s="17" t="s">
        <v>16</v>
      </c>
      <c r="D88" s="17" t="s">
        <v>16</v>
      </c>
      <c r="E88" s="17" t="s">
        <v>16</v>
      </c>
      <c r="F88" s="17" t="s">
        <v>16</v>
      </c>
      <c r="G88" s="17" t="s">
        <v>16</v>
      </c>
      <c r="H88" s="17" t="s">
        <v>16</v>
      </c>
      <c r="I88" s="17" t="s">
        <v>16</v>
      </c>
      <c r="J88" s="17" t="s">
        <v>16</v>
      </c>
      <c r="K88" s="18" t="s">
        <v>16</v>
      </c>
      <c r="L88" s="366"/>
      <c r="M88" s="366"/>
      <c r="N88" s="389"/>
      <c r="O88" s="337" t="s">
        <v>177</v>
      </c>
      <c r="P88" s="331">
        <v>1800</v>
      </c>
      <c r="Q88" s="331">
        <v>83945.22</v>
      </c>
      <c r="S88" s="331">
        <f t="shared" ref="S88:S89" si="33">P88+Q88+R88</f>
        <v>85745.22</v>
      </c>
      <c r="T88" s="226"/>
      <c r="U88" s="226"/>
      <c r="V88" s="226"/>
      <c r="W88" s="226"/>
      <c r="X88" s="226"/>
      <c r="Y88" s="226"/>
      <c r="Z88" s="226"/>
      <c r="AA88" s="226"/>
    </row>
    <row r="89" spans="1:27" ht="27" customHeight="1">
      <c r="A89" s="240" t="s">
        <v>60</v>
      </c>
      <c r="B89" s="241" t="s">
        <v>22</v>
      </c>
      <c r="C89" s="22">
        <v>750</v>
      </c>
      <c r="D89" s="23">
        <v>750</v>
      </c>
      <c r="E89" s="24">
        <f t="shared" ref="E89:E90" si="34">D89/C89*100</f>
        <v>100</v>
      </c>
      <c r="F89" s="25" t="s">
        <v>16</v>
      </c>
      <c r="G89" s="25" t="s">
        <v>16</v>
      </c>
      <c r="H89" s="25" t="s">
        <v>16</v>
      </c>
      <c r="I89" s="25" t="s">
        <v>16</v>
      </c>
      <c r="J89" s="25" t="s">
        <v>16</v>
      </c>
      <c r="K89" s="26" t="s">
        <v>16</v>
      </c>
      <c r="L89" s="366"/>
      <c r="M89" s="366"/>
      <c r="N89" s="389"/>
      <c r="O89" s="337" t="s">
        <v>221</v>
      </c>
      <c r="P89" s="331">
        <v>17064000</v>
      </c>
      <c r="Q89" s="331">
        <v>11765000</v>
      </c>
      <c r="S89" s="331">
        <f t="shared" si="33"/>
        <v>28829000</v>
      </c>
      <c r="T89" s="226"/>
      <c r="U89" s="226"/>
      <c r="V89" s="226"/>
      <c r="W89" s="226"/>
      <c r="X89" s="226"/>
      <c r="Y89" s="226"/>
      <c r="Z89" s="226"/>
      <c r="AA89" s="226"/>
    </row>
    <row r="90" spans="1:27" ht="27" customHeight="1">
      <c r="A90" s="260" t="s">
        <v>61</v>
      </c>
      <c r="B90" s="237" t="s">
        <v>22</v>
      </c>
      <c r="C90" s="101">
        <v>50</v>
      </c>
      <c r="D90" s="206">
        <v>31</v>
      </c>
      <c r="E90" s="103">
        <f t="shared" si="34"/>
        <v>62</v>
      </c>
      <c r="F90" s="100" t="s">
        <v>16</v>
      </c>
      <c r="G90" s="100" t="s">
        <v>16</v>
      </c>
      <c r="H90" s="100" t="s">
        <v>16</v>
      </c>
      <c r="I90" s="100" t="s">
        <v>16</v>
      </c>
      <c r="J90" s="100" t="s">
        <v>16</v>
      </c>
      <c r="K90" s="100" t="s">
        <v>16</v>
      </c>
      <c r="L90" s="366"/>
      <c r="M90" s="366"/>
      <c r="N90" s="389"/>
      <c r="P90" s="331">
        <f>SUM(P87:P89)</f>
        <v>17414688.5</v>
      </c>
      <c r="Q90" s="331">
        <f t="shared" ref="Q90:R90" si="35">SUM(Q87:Q89)</f>
        <v>26649191.880000003</v>
      </c>
      <c r="R90" s="331">
        <f t="shared" si="35"/>
        <v>2973064.13</v>
      </c>
      <c r="S90" s="331">
        <f>S87+S88+S89</f>
        <v>47036944.509999998</v>
      </c>
      <c r="T90" s="226"/>
      <c r="U90" s="226"/>
      <c r="V90" s="226"/>
      <c r="W90" s="226"/>
      <c r="X90" s="226"/>
      <c r="Y90" s="226"/>
      <c r="Z90" s="226"/>
      <c r="AA90" s="226"/>
    </row>
    <row r="91" spans="1:27" ht="27" customHeight="1">
      <c r="A91" s="379" t="s">
        <v>237</v>
      </c>
      <c r="B91" s="380"/>
      <c r="C91" s="380"/>
      <c r="D91" s="380"/>
      <c r="E91" s="380"/>
      <c r="F91" s="380"/>
      <c r="G91" s="380"/>
      <c r="H91" s="380"/>
      <c r="I91" s="380"/>
      <c r="J91" s="380"/>
      <c r="K91" s="381"/>
      <c r="L91" s="366"/>
      <c r="M91" s="366"/>
      <c r="N91" s="389"/>
      <c r="T91" s="226"/>
      <c r="U91" s="226"/>
      <c r="V91" s="226"/>
      <c r="W91" s="226"/>
      <c r="X91" s="226"/>
      <c r="Y91" s="226"/>
      <c r="Z91" s="226"/>
      <c r="AA91" s="226"/>
    </row>
    <row r="92" spans="1:27" ht="27" customHeight="1">
      <c r="A92" s="382"/>
      <c r="B92" s="383"/>
      <c r="C92" s="383"/>
      <c r="D92" s="383"/>
      <c r="E92" s="383"/>
      <c r="F92" s="383"/>
      <c r="G92" s="383"/>
      <c r="H92" s="383"/>
      <c r="I92" s="383"/>
      <c r="J92" s="383"/>
      <c r="K92" s="384"/>
      <c r="L92" s="366"/>
      <c r="M92" s="366"/>
      <c r="N92" s="389"/>
      <c r="T92" s="226"/>
      <c r="U92" s="226"/>
      <c r="V92" s="226"/>
      <c r="W92" s="226"/>
      <c r="X92" s="226"/>
      <c r="Y92" s="226"/>
      <c r="Z92" s="226"/>
      <c r="AA92" s="226"/>
    </row>
    <row r="93" spans="1:27" ht="27" hidden="1" customHeight="1">
      <c r="A93" s="244"/>
      <c r="B93" s="245"/>
      <c r="C93" s="32"/>
      <c r="D93" s="33"/>
      <c r="E93" s="34"/>
      <c r="F93" s="35"/>
      <c r="G93" s="35"/>
      <c r="H93" s="35"/>
      <c r="I93" s="35"/>
      <c r="J93" s="35"/>
      <c r="K93" s="36"/>
      <c r="L93" s="366"/>
      <c r="M93" s="366"/>
      <c r="N93" s="389"/>
      <c r="T93" s="226"/>
      <c r="U93" s="226"/>
      <c r="V93" s="226"/>
      <c r="W93" s="226"/>
      <c r="X93" s="226"/>
      <c r="Y93" s="226"/>
      <c r="Z93" s="226"/>
      <c r="AA93" s="226"/>
    </row>
    <row r="94" spans="1:27" ht="27" hidden="1" customHeight="1">
      <c r="A94" s="244"/>
      <c r="B94" s="245"/>
      <c r="C94" s="32"/>
      <c r="D94" s="33"/>
      <c r="E94" s="34"/>
      <c r="F94" s="35"/>
      <c r="G94" s="35"/>
      <c r="H94" s="35"/>
      <c r="I94" s="35"/>
      <c r="J94" s="35"/>
      <c r="K94" s="36"/>
      <c r="L94" s="366"/>
      <c r="M94" s="366"/>
      <c r="N94" s="389"/>
      <c r="T94" s="226"/>
      <c r="U94" s="226"/>
      <c r="V94" s="226"/>
      <c r="W94" s="226"/>
      <c r="X94" s="226"/>
      <c r="Y94" s="226"/>
      <c r="Z94" s="226"/>
      <c r="AA94" s="226"/>
    </row>
    <row r="95" spans="1:27" ht="27" hidden="1" customHeight="1">
      <c r="A95" s="255"/>
      <c r="B95" s="256"/>
      <c r="C95" s="48"/>
      <c r="D95" s="48"/>
      <c r="E95" s="48"/>
      <c r="F95" s="49"/>
      <c r="G95" s="49"/>
      <c r="H95" s="49"/>
      <c r="I95" s="49"/>
      <c r="J95" s="49"/>
      <c r="K95" s="50"/>
      <c r="L95" s="366"/>
      <c r="M95" s="366"/>
      <c r="N95" s="389"/>
      <c r="T95" s="226"/>
      <c r="U95" s="226"/>
      <c r="V95" s="226"/>
      <c r="W95" s="226"/>
      <c r="X95" s="226"/>
      <c r="Y95" s="226"/>
      <c r="Z95" s="226"/>
      <c r="AA95" s="226"/>
    </row>
    <row r="96" spans="1:27" ht="27" hidden="1" customHeight="1">
      <c r="A96" s="257"/>
      <c r="B96" s="258"/>
      <c r="C96" s="51"/>
      <c r="D96" s="51"/>
      <c r="E96" s="51"/>
      <c r="F96" s="52"/>
      <c r="G96" s="52"/>
      <c r="H96" s="52"/>
      <c r="I96" s="52"/>
      <c r="J96" s="52"/>
      <c r="K96" s="53"/>
      <c r="L96" s="366"/>
      <c r="M96" s="366"/>
      <c r="N96" s="390"/>
      <c r="T96" s="226"/>
      <c r="U96" s="226"/>
      <c r="V96" s="226"/>
      <c r="W96" s="226"/>
      <c r="X96" s="226"/>
      <c r="Y96" s="226"/>
      <c r="Z96" s="226"/>
      <c r="AA96" s="226"/>
    </row>
    <row r="97" spans="1:27" ht="27" customHeight="1">
      <c r="A97" s="310" t="s">
        <v>62</v>
      </c>
      <c r="B97" s="249" t="s">
        <v>16</v>
      </c>
      <c r="C97" s="351" t="s">
        <v>16</v>
      </c>
      <c r="D97" s="351" t="s">
        <v>16</v>
      </c>
      <c r="E97" s="351" t="s">
        <v>16</v>
      </c>
      <c r="F97" s="352">
        <f t="shared" ref="F97" si="36">F98</f>
        <v>4068900</v>
      </c>
      <c r="G97" s="352">
        <f t="shared" ref="G97:K97" si="37">G98</f>
        <v>4062153.8</v>
      </c>
      <c r="H97" s="352">
        <f t="shared" si="37"/>
        <v>99.834200889675344</v>
      </c>
      <c r="I97" s="352" t="str">
        <f t="shared" si="37"/>
        <v/>
      </c>
      <c r="J97" s="352" t="str">
        <f t="shared" si="37"/>
        <v/>
      </c>
      <c r="K97" s="352" t="str">
        <f t="shared" si="37"/>
        <v/>
      </c>
      <c r="L97" s="275"/>
      <c r="M97" s="275"/>
      <c r="N97" s="276"/>
      <c r="O97" s="334"/>
      <c r="T97" s="226"/>
      <c r="U97" s="226"/>
      <c r="V97" s="226"/>
      <c r="W97" s="226"/>
      <c r="X97" s="226"/>
      <c r="Y97" s="226"/>
      <c r="Z97" s="226"/>
      <c r="AA97" s="226"/>
    </row>
    <row r="98" spans="1:27" ht="27" customHeight="1">
      <c r="A98" s="285" t="s">
        <v>63</v>
      </c>
      <c r="B98" s="286" t="s">
        <v>22</v>
      </c>
      <c r="C98" s="119">
        <f t="shared" ref="C98:D98" si="38">C100</f>
        <v>800</v>
      </c>
      <c r="D98" s="146">
        <f t="shared" si="38"/>
        <v>806</v>
      </c>
      <c r="E98" s="120">
        <f>D98/C98*100</f>
        <v>100.75</v>
      </c>
      <c r="F98" s="119">
        <v>4068900</v>
      </c>
      <c r="G98" s="120">
        <v>4062153.8</v>
      </c>
      <c r="H98" s="120">
        <f>G98/F98*100</f>
        <v>99.834200889675344</v>
      </c>
      <c r="I98" s="349" t="s">
        <v>16</v>
      </c>
      <c r="J98" s="349" t="s">
        <v>16</v>
      </c>
      <c r="K98" s="350" t="s">
        <v>16</v>
      </c>
      <c r="L98" s="387" t="s">
        <v>20</v>
      </c>
      <c r="M98" s="387" t="s">
        <v>21</v>
      </c>
      <c r="N98" s="391" t="s">
        <v>187</v>
      </c>
      <c r="O98" s="337"/>
      <c r="T98" s="226"/>
      <c r="U98" s="226"/>
      <c r="V98" s="226"/>
      <c r="W98" s="226"/>
      <c r="X98" s="226"/>
      <c r="Y98" s="226"/>
      <c r="Z98" s="226"/>
      <c r="AA98" s="226"/>
    </row>
    <row r="99" spans="1:27" ht="27" customHeight="1">
      <c r="A99" s="238" t="s">
        <v>23</v>
      </c>
      <c r="B99" s="239" t="s">
        <v>16</v>
      </c>
      <c r="C99" s="17" t="s">
        <v>16</v>
      </c>
      <c r="D99" s="17" t="s">
        <v>16</v>
      </c>
      <c r="E99" s="17" t="s">
        <v>16</v>
      </c>
      <c r="F99" s="17" t="s">
        <v>16</v>
      </c>
      <c r="G99" s="17" t="s">
        <v>16</v>
      </c>
      <c r="H99" s="17" t="s">
        <v>16</v>
      </c>
      <c r="I99" s="17" t="s">
        <v>16</v>
      </c>
      <c r="J99" s="17" t="s">
        <v>16</v>
      </c>
      <c r="K99" s="18" t="s">
        <v>16</v>
      </c>
      <c r="L99" s="366"/>
      <c r="M99" s="366"/>
      <c r="N99" s="389"/>
      <c r="T99" s="226"/>
      <c r="U99" s="226"/>
      <c r="V99" s="226"/>
      <c r="W99" s="226"/>
      <c r="X99" s="226"/>
      <c r="Y99" s="226"/>
      <c r="Z99" s="226"/>
      <c r="AA99" s="226"/>
    </row>
    <row r="100" spans="1:27" ht="27" customHeight="1">
      <c r="A100" s="240" t="s">
        <v>64</v>
      </c>
      <c r="B100" s="241" t="s">
        <v>22</v>
      </c>
      <c r="C100" s="22">
        <v>800</v>
      </c>
      <c r="D100" s="23">
        <v>806</v>
      </c>
      <c r="E100" s="24">
        <f>D100/C100*100</f>
        <v>100.75</v>
      </c>
      <c r="F100" s="25" t="s">
        <v>16</v>
      </c>
      <c r="G100" s="25" t="s">
        <v>16</v>
      </c>
      <c r="H100" s="25" t="s">
        <v>16</v>
      </c>
      <c r="I100" s="25" t="s">
        <v>16</v>
      </c>
      <c r="J100" s="25" t="s">
        <v>16</v>
      </c>
      <c r="K100" s="26" t="s">
        <v>16</v>
      </c>
      <c r="L100" s="366"/>
      <c r="M100" s="366"/>
      <c r="N100" s="389"/>
      <c r="T100" s="226"/>
      <c r="U100" s="226"/>
      <c r="V100" s="226"/>
      <c r="W100" s="226"/>
      <c r="X100" s="226"/>
      <c r="Y100" s="226"/>
      <c r="Z100" s="226"/>
      <c r="AA100" s="226"/>
    </row>
    <row r="101" spans="1:27" ht="27" hidden="1" customHeight="1">
      <c r="A101" s="242"/>
      <c r="B101" s="243"/>
      <c r="C101" s="27"/>
      <c r="D101" s="28"/>
      <c r="E101" s="29"/>
      <c r="F101" s="30"/>
      <c r="G101" s="30"/>
      <c r="H101" s="30"/>
      <c r="I101" s="30"/>
      <c r="J101" s="30"/>
      <c r="K101" s="31"/>
      <c r="L101" s="366"/>
      <c r="M101" s="366"/>
      <c r="N101" s="389"/>
      <c r="T101" s="226"/>
      <c r="U101" s="226"/>
      <c r="V101" s="226"/>
      <c r="W101" s="226"/>
      <c r="X101" s="226"/>
      <c r="Y101" s="226"/>
      <c r="Z101" s="226"/>
      <c r="AA101" s="226"/>
    </row>
    <row r="102" spans="1:27" ht="27" hidden="1" customHeight="1">
      <c r="A102" s="244"/>
      <c r="B102" s="245"/>
      <c r="C102" s="32"/>
      <c r="D102" s="33"/>
      <c r="E102" s="34"/>
      <c r="F102" s="35"/>
      <c r="G102" s="35"/>
      <c r="H102" s="35"/>
      <c r="I102" s="35"/>
      <c r="J102" s="35"/>
      <c r="K102" s="36"/>
      <c r="L102" s="366"/>
      <c r="M102" s="366"/>
      <c r="N102" s="389"/>
      <c r="T102" s="226"/>
      <c r="U102" s="226"/>
      <c r="V102" s="226"/>
      <c r="W102" s="226"/>
      <c r="X102" s="226"/>
      <c r="Y102" s="226"/>
      <c r="Z102" s="226"/>
      <c r="AA102" s="226"/>
    </row>
    <row r="103" spans="1:27" ht="27" hidden="1" customHeight="1">
      <c r="A103" s="244"/>
      <c r="B103" s="245"/>
      <c r="C103" s="32"/>
      <c r="D103" s="33"/>
      <c r="E103" s="34"/>
      <c r="F103" s="35"/>
      <c r="G103" s="35"/>
      <c r="H103" s="35"/>
      <c r="I103" s="35"/>
      <c r="J103" s="35"/>
      <c r="K103" s="36"/>
      <c r="L103" s="366"/>
      <c r="M103" s="366"/>
      <c r="N103" s="389"/>
      <c r="T103" s="226"/>
      <c r="U103" s="226"/>
      <c r="V103" s="226"/>
      <c r="W103" s="226"/>
      <c r="X103" s="226"/>
      <c r="Y103" s="226"/>
      <c r="Z103" s="226"/>
      <c r="AA103" s="226"/>
    </row>
    <row r="104" spans="1:27" ht="27" hidden="1" customHeight="1">
      <c r="A104" s="244"/>
      <c r="B104" s="245"/>
      <c r="C104" s="32"/>
      <c r="D104" s="33"/>
      <c r="E104" s="34"/>
      <c r="F104" s="35"/>
      <c r="G104" s="35"/>
      <c r="H104" s="35"/>
      <c r="I104" s="35"/>
      <c r="J104" s="35"/>
      <c r="K104" s="36"/>
      <c r="L104" s="366"/>
      <c r="M104" s="366"/>
      <c r="N104" s="389"/>
      <c r="T104" s="226"/>
      <c r="U104" s="226"/>
      <c r="V104" s="226"/>
      <c r="W104" s="226"/>
      <c r="X104" s="226"/>
      <c r="Y104" s="226"/>
      <c r="Z104" s="226"/>
      <c r="AA104" s="226"/>
    </row>
    <row r="105" spans="1:27" ht="27" hidden="1" customHeight="1">
      <c r="A105" s="244"/>
      <c r="B105" s="245"/>
      <c r="C105" s="32"/>
      <c r="D105" s="33"/>
      <c r="E105" s="34"/>
      <c r="F105" s="35"/>
      <c r="G105" s="35"/>
      <c r="H105" s="35"/>
      <c r="I105" s="35"/>
      <c r="J105" s="35"/>
      <c r="K105" s="36"/>
      <c r="L105" s="366"/>
      <c r="M105" s="366"/>
      <c r="N105" s="389"/>
      <c r="T105" s="226"/>
      <c r="U105" s="226"/>
      <c r="V105" s="226"/>
      <c r="W105" s="226"/>
      <c r="X105" s="226"/>
      <c r="Y105" s="226"/>
      <c r="Z105" s="226"/>
      <c r="AA105" s="226"/>
    </row>
    <row r="106" spans="1:27" ht="27" hidden="1" customHeight="1">
      <c r="A106" s="255"/>
      <c r="B106" s="256"/>
      <c r="C106" s="48"/>
      <c r="D106" s="48"/>
      <c r="E106" s="48"/>
      <c r="F106" s="49"/>
      <c r="G106" s="49"/>
      <c r="H106" s="49"/>
      <c r="I106" s="49"/>
      <c r="J106" s="49"/>
      <c r="K106" s="50"/>
      <c r="L106" s="366"/>
      <c r="M106" s="366"/>
      <c r="N106" s="389"/>
      <c r="T106" s="226"/>
      <c r="U106" s="226"/>
      <c r="V106" s="226"/>
      <c r="W106" s="226"/>
      <c r="X106" s="226"/>
      <c r="Y106" s="226"/>
      <c r="Z106" s="226"/>
      <c r="AA106" s="226"/>
    </row>
    <row r="107" spans="1:27" ht="27" hidden="1" customHeight="1">
      <c r="A107" s="257"/>
      <c r="B107" s="258"/>
      <c r="C107" s="51"/>
      <c r="D107" s="51"/>
      <c r="E107" s="51"/>
      <c r="F107" s="52"/>
      <c r="G107" s="52"/>
      <c r="H107" s="52"/>
      <c r="I107" s="52"/>
      <c r="J107" s="52"/>
      <c r="K107" s="53"/>
      <c r="L107" s="366"/>
      <c r="M107" s="366"/>
      <c r="N107" s="394"/>
      <c r="T107" s="226"/>
      <c r="U107" s="226"/>
      <c r="V107" s="226"/>
      <c r="W107" s="226"/>
      <c r="X107" s="226"/>
      <c r="Y107" s="226"/>
      <c r="Z107" s="226"/>
      <c r="AA107" s="226"/>
    </row>
    <row r="108" spans="1:27" ht="27" customHeight="1">
      <c r="A108" s="310" t="s">
        <v>65</v>
      </c>
      <c r="B108" s="249" t="s">
        <v>16</v>
      </c>
      <c r="C108" s="351" t="s">
        <v>16</v>
      </c>
      <c r="D108" s="351" t="s">
        <v>16</v>
      </c>
      <c r="E108" s="351" t="s">
        <v>16</v>
      </c>
      <c r="F108" s="352">
        <f t="shared" ref="F108" si="39">F109</f>
        <v>8283800</v>
      </c>
      <c r="G108" s="352">
        <f t="shared" ref="G108:J108" si="40">G109</f>
        <v>7730676.8200000003</v>
      </c>
      <c r="H108" s="352">
        <f t="shared" si="40"/>
        <v>93.322832757913048</v>
      </c>
      <c r="I108" s="352">
        <f t="shared" si="40"/>
        <v>14419200</v>
      </c>
      <c r="J108" s="352">
        <f t="shared" si="40"/>
        <v>13813071.959999997</v>
      </c>
      <c r="K108" s="352">
        <f>J108/I108*100</f>
        <v>95.796382323568551</v>
      </c>
      <c r="L108" s="249"/>
      <c r="M108" s="249"/>
      <c r="N108" s="277"/>
      <c r="O108" s="334"/>
      <c r="T108" s="226"/>
      <c r="U108" s="226"/>
      <c r="V108" s="226"/>
      <c r="W108" s="226"/>
      <c r="X108" s="226"/>
      <c r="Y108" s="226"/>
      <c r="Z108" s="226"/>
      <c r="AA108" s="226"/>
    </row>
    <row r="109" spans="1:27" ht="69.75">
      <c r="A109" s="285" t="s">
        <v>66</v>
      </c>
      <c r="B109" s="286" t="s">
        <v>22</v>
      </c>
      <c r="C109" s="353">
        <f t="shared" ref="C109:D109" si="41">C114</f>
        <v>1045</v>
      </c>
      <c r="D109" s="353">
        <f t="shared" si="41"/>
        <v>1045</v>
      </c>
      <c r="E109" s="120">
        <f>D109/C109*100</f>
        <v>100</v>
      </c>
      <c r="F109" s="119">
        <v>8283800</v>
      </c>
      <c r="G109" s="120">
        <v>7730676.8200000003</v>
      </c>
      <c r="H109" s="120">
        <f>G109/F109*100</f>
        <v>93.322832757913048</v>
      </c>
      <c r="I109" s="119">
        <v>14419200</v>
      </c>
      <c r="J109" s="119">
        <v>13813071.959999997</v>
      </c>
      <c r="K109" s="121">
        <f>J109/I109*100</f>
        <v>95.796382323568551</v>
      </c>
      <c r="L109" s="387" t="s">
        <v>20</v>
      </c>
      <c r="M109" s="387" t="s">
        <v>21</v>
      </c>
      <c r="N109" s="391" t="s">
        <v>188</v>
      </c>
      <c r="O109" s="337" t="s">
        <v>220</v>
      </c>
      <c r="P109" s="331">
        <v>0</v>
      </c>
      <c r="Q109" s="331">
        <v>7231972.4199999999</v>
      </c>
      <c r="R109" s="331">
        <v>498704.4</v>
      </c>
      <c r="S109" s="331">
        <f>P109+Q109+R109</f>
        <v>7730676.8200000003</v>
      </c>
      <c r="T109" s="226"/>
      <c r="U109" s="226">
        <v>13848377.83</v>
      </c>
      <c r="V109" s="226"/>
      <c r="W109" s="226"/>
      <c r="X109" s="226"/>
      <c r="Y109" s="226"/>
      <c r="Z109" s="226"/>
      <c r="AA109" s="226"/>
    </row>
    <row r="110" spans="1:27" ht="27" customHeight="1">
      <c r="A110" s="238" t="s">
        <v>23</v>
      </c>
      <c r="B110" s="239" t="s">
        <v>16</v>
      </c>
      <c r="C110" s="17" t="s">
        <v>16</v>
      </c>
      <c r="D110" s="17" t="s">
        <v>16</v>
      </c>
      <c r="E110" s="17" t="s">
        <v>16</v>
      </c>
      <c r="F110" s="17" t="s">
        <v>16</v>
      </c>
      <c r="G110" s="17" t="s">
        <v>16</v>
      </c>
      <c r="H110" s="17"/>
      <c r="I110" s="17" t="s">
        <v>16</v>
      </c>
      <c r="J110" s="17" t="s">
        <v>16</v>
      </c>
      <c r="K110" s="18" t="s">
        <v>16</v>
      </c>
      <c r="L110" s="366"/>
      <c r="M110" s="366"/>
      <c r="N110" s="389"/>
      <c r="T110" s="226"/>
      <c r="U110" s="226"/>
      <c r="V110" s="226"/>
      <c r="W110" s="226"/>
      <c r="X110" s="226"/>
      <c r="Y110" s="226"/>
      <c r="Z110" s="226"/>
      <c r="AA110" s="226"/>
    </row>
    <row r="111" spans="1:27" ht="27" customHeight="1">
      <c r="A111" s="238" t="s">
        <v>67</v>
      </c>
      <c r="B111" s="239" t="s">
        <v>22</v>
      </c>
      <c r="C111" s="19">
        <v>760</v>
      </c>
      <c r="D111" s="20">
        <v>760</v>
      </c>
      <c r="E111" s="21">
        <f t="shared" ref="E111:E116" si="42">D111/C111*100</f>
        <v>100</v>
      </c>
      <c r="F111" s="85"/>
      <c r="G111" s="17"/>
      <c r="H111" s="17"/>
      <c r="I111" s="17"/>
      <c r="J111" s="17"/>
      <c r="K111" s="18"/>
      <c r="L111" s="366"/>
      <c r="M111" s="366"/>
      <c r="N111" s="389"/>
      <c r="T111" s="226"/>
      <c r="U111" s="226"/>
      <c r="V111" s="226"/>
      <c r="W111" s="226"/>
      <c r="X111" s="226"/>
      <c r="Y111" s="226"/>
      <c r="Z111" s="226"/>
      <c r="AA111" s="226"/>
    </row>
    <row r="112" spans="1:27" ht="27" customHeight="1">
      <c r="A112" s="253" t="s">
        <v>68</v>
      </c>
      <c r="B112" s="239" t="s">
        <v>22</v>
      </c>
      <c r="C112" s="19">
        <v>185</v>
      </c>
      <c r="D112" s="20">
        <v>185</v>
      </c>
      <c r="E112" s="21">
        <f t="shared" si="42"/>
        <v>100</v>
      </c>
      <c r="F112" s="17"/>
      <c r="G112" s="17"/>
      <c r="H112" s="17"/>
      <c r="I112" s="17"/>
      <c r="J112" s="17"/>
      <c r="K112" s="18"/>
      <c r="L112" s="366"/>
      <c r="M112" s="366"/>
      <c r="N112" s="389"/>
      <c r="T112" s="226"/>
      <c r="U112" s="226"/>
      <c r="V112" s="226"/>
      <c r="W112" s="226"/>
      <c r="X112" s="226"/>
      <c r="Y112" s="226"/>
      <c r="Z112" s="226"/>
      <c r="AA112" s="226"/>
    </row>
    <row r="113" spans="1:27" ht="27" customHeight="1">
      <c r="A113" s="253" t="s">
        <v>69</v>
      </c>
      <c r="B113" s="239" t="s">
        <v>22</v>
      </c>
      <c r="C113" s="19">
        <v>100</v>
      </c>
      <c r="D113" s="20">
        <v>100</v>
      </c>
      <c r="E113" s="21">
        <f t="shared" si="42"/>
        <v>100</v>
      </c>
      <c r="F113" s="17"/>
      <c r="G113" s="17"/>
      <c r="H113" s="17"/>
      <c r="I113" s="17"/>
      <c r="J113" s="17"/>
      <c r="K113" s="18"/>
      <c r="L113" s="366"/>
      <c r="M113" s="366"/>
      <c r="N113" s="389"/>
      <c r="T113" s="226"/>
      <c r="U113" s="226"/>
      <c r="V113" s="226"/>
      <c r="W113" s="226"/>
      <c r="X113" s="226"/>
      <c r="Y113" s="226"/>
      <c r="Z113" s="226"/>
      <c r="AA113" s="226"/>
    </row>
    <row r="114" spans="1:27" ht="27" customHeight="1">
      <c r="A114" s="253" t="s">
        <v>70</v>
      </c>
      <c r="B114" s="239" t="s">
        <v>22</v>
      </c>
      <c r="C114" s="19">
        <v>1045</v>
      </c>
      <c r="D114" s="20">
        <v>1045</v>
      </c>
      <c r="E114" s="21">
        <f t="shared" si="42"/>
        <v>100</v>
      </c>
      <c r="F114" s="17"/>
      <c r="G114" s="17"/>
      <c r="H114" s="17"/>
      <c r="I114" s="17"/>
      <c r="J114" s="17"/>
      <c r="K114" s="18"/>
      <c r="L114" s="366"/>
      <c r="M114" s="366"/>
      <c r="N114" s="389"/>
      <c r="T114" s="226"/>
      <c r="U114" s="226"/>
      <c r="V114" s="226"/>
      <c r="W114" s="226"/>
      <c r="X114" s="226"/>
      <c r="Y114" s="226"/>
      <c r="Z114" s="226"/>
      <c r="AA114" s="226"/>
    </row>
    <row r="115" spans="1:27" ht="27" customHeight="1">
      <c r="A115" s="254" t="s">
        <v>71</v>
      </c>
      <c r="B115" s="241" t="s">
        <v>22</v>
      </c>
      <c r="C115" s="22">
        <v>160</v>
      </c>
      <c r="D115" s="20">
        <v>160</v>
      </c>
      <c r="E115" s="55">
        <f t="shared" si="42"/>
        <v>100</v>
      </c>
      <c r="F115" s="25"/>
      <c r="G115" s="25"/>
      <c r="H115" s="25"/>
      <c r="I115" s="25"/>
      <c r="J115" s="25"/>
      <c r="K115" s="26"/>
      <c r="L115" s="366"/>
      <c r="M115" s="366"/>
      <c r="N115" s="389"/>
      <c r="T115" s="226"/>
      <c r="U115" s="226"/>
      <c r="V115" s="226"/>
      <c r="W115" s="226"/>
      <c r="X115" s="226"/>
      <c r="Y115" s="226"/>
      <c r="Z115" s="226"/>
      <c r="AA115" s="226"/>
    </row>
    <row r="116" spans="1:27" ht="27" customHeight="1">
      <c r="A116" s="260" t="s">
        <v>72</v>
      </c>
      <c r="B116" s="237" t="s">
        <v>22</v>
      </c>
      <c r="C116" s="101">
        <v>1045</v>
      </c>
      <c r="D116" s="20">
        <v>1045</v>
      </c>
      <c r="E116" s="103">
        <f t="shared" si="42"/>
        <v>100</v>
      </c>
      <c r="F116" s="100"/>
      <c r="G116" s="100"/>
      <c r="H116" s="100"/>
      <c r="I116" s="100"/>
      <c r="J116" s="100"/>
      <c r="K116" s="100"/>
      <c r="L116" s="366"/>
      <c r="M116" s="366"/>
      <c r="N116" s="389"/>
      <c r="T116" s="226"/>
      <c r="U116" s="226"/>
      <c r="V116" s="226"/>
      <c r="W116" s="226"/>
      <c r="X116" s="226"/>
      <c r="Y116" s="226"/>
      <c r="Z116" s="226"/>
      <c r="AA116" s="226"/>
    </row>
    <row r="117" spans="1:27" ht="27" hidden="1" customHeight="1">
      <c r="A117" s="278"/>
      <c r="B117" s="279"/>
      <c r="C117" s="86"/>
      <c r="D117" s="86"/>
      <c r="E117" s="86"/>
      <c r="F117" s="87"/>
      <c r="G117" s="87"/>
      <c r="H117" s="87"/>
      <c r="I117" s="87"/>
      <c r="J117" s="87"/>
      <c r="K117" s="88"/>
      <c r="L117" s="366"/>
      <c r="M117" s="366"/>
      <c r="N117" s="389"/>
      <c r="T117" s="226"/>
      <c r="U117" s="226"/>
      <c r="V117" s="226"/>
      <c r="W117" s="226"/>
      <c r="X117" s="226"/>
      <c r="Y117" s="226"/>
      <c r="Z117" s="226"/>
      <c r="AA117" s="226"/>
    </row>
    <row r="118" spans="1:27" ht="27" hidden="1" customHeight="1">
      <c r="A118" s="255"/>
      <c r="B118" s="256"/>
      <c r="C118" s="48"/>
      <c r="D118" s="48"/>
      <c r="E118" s="48"/>
      <c r="F118" s="89"/>
      <c r="G118" s="89"/>
      <c r="H118" s="89"/>
      <c r="I118" s="89"/>
      <c r="J118" s="89"/>
      <c r="K118" s="90"/>
      <c r="L118" s="366"/>
      <c r="M118" s="366"/>
      <c r="N118" s="389"/>
      <c r="T118" s="226"/>
      <c r="U118" s="226"/>
      <c r="V118" s="226"/>
      <c r="W118" s="226"/>
      <c r="X118" s="226"/>
      <c r="Y118" s="226"/>
      <c r="Z118" s="226"/>
      <c r="AA118" s="226"/>
    </row>
    <row r="119" spans="1:27" ht="27" hidden="1" customHeight="1">
      <c r="A119" s="257"/>
      <c r="B119" s="258"/>
      <c r="C119" s="51"/>
      <c r="D119" s="51"/>
      <c r="E119" s="51"/>
      <c r="F119" s="91"/>
      <c r="G119" s="91"/>
      <c r="H119" s="91"/>
      <c r="I119" s="91"/>
      <c r="J119" s="91"/>
      <c r="K119" s="92"/>
      <c r="L119" s="366"/>
      <c r="M119" s="366"/>
      <c r="N119" s="389"/>
      <c r="T119" s="226"/>
      <c r="U119" s="226"/>
      <c r="V119" s="226"/>
      <c r="W119" s="226"/>
      <c r="X119" s="226"/>
      <c r="Y119" s="226"/>
      <c r="Z119" s="226"/>
      <c r="AA119" s="226"/>
    </row>
    <row r="120" spans="1:27" ht="27" customHeight="1">
      <c r="A120" s="280" t="s">
        <v>73</v>
      </c>
      <c r="B120" s="281" t="s">
        <v>16</v>
      </c>
      <c r="C120" s="93" t="s">
        <v>16</v>
      </c>
      <c r="D120" s="93" t="s">
        <v>16</v>
      </c>
      <c r="E120" s="93" t="s">
        <v>16</v>
      </c>
      <c r="F120" s="94">
        <f>F121+F131+F141+F150+F167+F187+F200+F227+F238+F255</f>
        <v>229642700</v>
      </c>
      <c r="G120" s="94">
        <f>G121+G131+G141+G150+G167+G187+G200+G227+G238+G255</f>
        <v>214654729.49000001</v>
      </c>
      <c r="H120" s="94">
        <f>G120/F120*100</f>
        <v>93.473352076943883</v>
      </c>
      <c r="I120" s="94">
        <f>I121+I131+I141+I150+I167+I187+I200+I227+I238+I255</f>
        <v>145217832</v>
      </c>
      <c r="J120" s="94">
        <f>J121+J131+J141+J150+J167+J187+J200+J227+J238+J255</f>
        <v>112969420.92999998</v>
      </c>
      <c r="K120" s="95">
        <f>J120/I120*100</f>
        <v>77.79307773304312</v>
      </c>
      <c r="L120" s="249"/>
      <c r="M120" s="249"/>
      <c r="N120" s="277"/>
      <c r="O120" s="334"/>
      <c r="T120" s="226"/>
      <c r="U120" s="226"/>
      <c r="V120" s="226"/>
      <c r="W120" s="226"/>
      <c r="X120" s="226"/>
      <c r="Y120" s="226"/>
      <c r="Z120" s="226"/>
      <c r="AA120" s="226"/>
    </row>
    <row r="121" spans="1:27" ht="27" customHeight="1">
      <c r="A121" s="282" t="s">
        <v>74</v>
      </c>
      <c r="B121" s="283" t="s">
        <v>19</v>
      </c>
      <c r="C121" s="96">
        <f t="shared" ref="C121:D121" si="43">C123</f>
        <v>350000</v>
      </c>
      <c r="D121" s="97">
        <f t="shared" si="43"/>
        <v>365898.32</v>
      </c>
      <c r="E121" s="98">
        <f>D121/C121*100</f>
        <v>104.54237714285715</v>
      </c>
      <c r="F121" s="99">
        <v>5424800</v>
      </c>
      <c r="G121" s="98">
        <v>4136663.13</v>
      </c>
      <c r="H121" s="98">
        <f>G121/F121*100</f>
        <v>76.254666162807837</v>
      </c>
      <c r="I121" s="99">
        <v>18311870</v>
      </c>
      <c r="J121" s="99">
        <v>17948694.579999998</v>
      </c>
      <c r="K121" s="99">
        <f>J121/I121*100</f>
        <v>98.016721285155455</v>
      </c>
      <c r="L121" s="401" t="s">
        <v>20</v>
      </c>
      <c r="M121" s="401" t="s">
        <v>21</v>
      </c>
      <c r="N121" s="391" t="s">
        <v>189</v>
      </c>
      <c r="O121" s="337"/>
      <c r="T121" s="226"/>
      <c r="U121" s="226">
        <v>17944813.43</v>
      </c>
      <c r="V121" s="226"/>
      <c r="W121" s="226"/>
      <c r="X121" s="226"/>
      <c r="Y121" s="226"/>
      <c r="Z121" s="226"/>
      <c r="AA121" s="226"/>
    </row>
    <row r="122" spans="1:27" ht="27" customHeight="1">
      <c r="A122" s="260" t="s">
        <v>23</v>
      </c>
      <c r="B122" s="237" t="s">
        <v>16</v>
      </c>
      <c r="C122" s="100" t="s">
        <v>16</v>
      </c>
      <c r="D122" s="100" t="s">
        <v>16</v>
      </c>
      <c r="E122" s="100" t="s">
        <v>16</v>
      </c>
      <c r="F122" s="100" t="s">
        <v>16</v>
      </c>
      <c r="G122" s="100" t="s">
        <v>16</v>
      </c>
      <c r="H122" s="100" t="s">
        <v>16</v>
      </c>
      <c r="I122" s="100" t="s">
        <v>16</v>
      </c>
      <c r="J122" s="100" t="s">
        <v>16</v>
      </c>
      <c r="K122" s="100" t="s">
        <v>16</v>
      </c>
      <c r="L122" s="402"/>
      <c r="M122" s="402"/>
      <c r="N122" s="392"/>
      <c r="O122" s="337"/>
      <c r="T122" s="226"/>
      <c r="U122" s="226"/>
      <c r="V122" s="226"/>
      <c r="W122" s="226"/>
      <c r="X122" s="226"/>
      <c r="Y122" s="226"/>
      <c r="Z122" s="226"/>
      <c r="AA122" s="226"/>
    </row>
    <row r="123" spans="1:27" ht="27" customHeight="1">
      <c r="A123" s="260" t="s">
        <v>75</v>
      </c>
      <c r="B123" s="237" t="s">
        <v>19</v>
      </c>
      <c r="C123" s="101">
        <v>350000</v>
      </c>
      <c r="D123" s="102">
        <v>365898.32</v>
      </c>
      <c r="E123" s="103">
        <f>D123/C123*100</f>
        <v>104.54237714285715</v>
      </c>
      <c r="F123" s="100" t="s">
        <v>16</v>
      </c>
      <c r="G123" s="100" t="s">
        <v>16</v>
      </c>
      <c r="H123" s="100" t="s">
        <v>16</v>
      </c>
      <c r="I123" s="100" t="s">
        <v>16</v>
      </c>
      <c r="J123" s="100" t="s">
        <v>16</v>
      </c>
      <c r="K123" s="100" t="s">
        <v>16</v>
      </c>
      <c r="L123" s="402"/>
      <c r="M123" s="402"/>
      <c r="N123" s="392"/>
      <c r="O123" s="337"/>
      <c r="T123" s="226"/>
      <c r="U123" s="226"/>
      <c r="V123" s="226"/>
      <c r="W123" s="226"/>
      <c r="X123" s="226"/>
      <c r="Y123" s="226"/>
      <c r="Z123" s="226"/>
      <c r="AA123" s="226"/>
    </row>
    <row r="124" spans="1:27" ht="27" hidden="1" customHeight="1">
      <c r="A124" s="242"/>
      <c r="B124" s="243"/>
      <c r="C124" s="27"/>
      <c r="D124" s="28"/>
      <c r="E124" s="29"/>
      <c r="F124" s="30"/>
      <c r="G124" s="30"/>
      <c r="H124" s="30"/>
      <c r="I124" s="30"/>
      <c r="J124" s="30"/>
      <c r="K124" s="31"/>
      <c r="L124" s="402"/>
      <c r="M124" s="402"/>
      <c r="N124" s="392"/>
      <c r="O124" s="337"/>
      <c r="T124" s="226"/>
      <c r="U124" s="226"/>
      <c r="V124" s="226"/>
      <c r="W124" s="226"/>
      <c r="X124" s="226"/>
      <c r="Y124" s="226"/>
      <c r="Z124" s="226"/>
      <c r="AA124" s="226"/>
    </row>
    <row r="125" spans="1:27" ht="27" hidden="1" customHeight="1">
      <c r="A125" s="244"/>
      <c r="B125" s="245"/>
      <c r="C125" s="32"/>
      <c r="D125" s="33"/>
      <c r="E125" s="34"/>
      <c r="F125" s="35"/>
      <c r="G125" s="35"/>
      <c r="H125" s="35"/>
      <c r="I125" s="35"/>
      <c r="J125" s="35"/>
      <c r="K125" s="36"/>
      <c r="L125" s="402"/>
      <c r="M125" s="402"/>
      <c r="N125" s="392"/>
      <c r="O125" s="337"/>
      <c r="T125" s="226"/>
      <c r="U125" s="226"/>
      <c r="V125" s="226"/>
      <c r="W125" s="226"/>
      <c r="X125" s="226"/>
      <c r="Y125" s="226"/>
      <c r="Z125" s="226"/>
      <c r="AA125" s="226"/>
    </row>
    <row r="126" spans="1:27" ht="27" hidden="1" customHeight="1">
      <c r="A126" s="244"/>
      <c r="B126" s="245"/>
      <c r="C126" s="32"/>
      <c r="D126" s="33"/>
      <c r="E126" s="34"/>
      <c r="F126" s="35"/>
      <c r="G126" s="35"/>
      <c r="H126" s="35"/>
      <c r="I126" s="35"/>
      <c r="J126" s="35"/>
      <c r="K126" s="36"/>
      <c r="L126" s="402"/>
      <c r="M126" s="402"/>
      <c r="N126" s="392"/>
      <c r="O126" s="337"/>
      <c r="T126" s="226"/>
      <c r="U126" s="226"/>
      <c r="V126" s="226"/>
      <c r="W126" s="226"/>
      <c r="X126" s="226"/>
      <c r="Y126" s="226"/>
      <c r="Z126" s="226"/>
      <c r="AA126" s="226"/>
    </row>
    <row r="127" spans="1:27" ht="27" hidden="1" customHeight="1">
      <c r="A127" s="244"/>
      <c r="B127" s="245"/>
      <c r="C127" s="32"/>
      <c r="D127" s="33"/>
      <c r="E127" s="34"/>
      <c r="F127" s="35"/>
      <c r="G127" s="35"/>
      <c r="H127" s="35"/>
      <c r="I127" s="35"/>
      <c r="J127" s="35"/>
      <c r="K127" s="36"/>
      <c r="L127" s="402"/>
      <c r="M127" s="402"/>
      <c r="N127" s="392"/>
      <c r="O127" s="337"/>
      <c r="T127" s="226"/>
      <c r="U127" s="226"/>
      <c r="V127" s="226"/>
      <c r="W127" s="226"/>
      <c r="X127" s="226"/>
      <c r="Y127" s="226"/>
      <c r="Z127" s="226"/>
      <c r="AA127" s="226"/>
    </row>
    <row r="128" spans="1:27" ht="27" hidden="1" customHeight="1">
      <c r="A128" s="244"/>
      <c r="B128" s="245"/>
      <c r="C128" s="32"/>
      <c r="D128" s="33"/>
      <c r="E128" s="34"/>
      <c r="F128" s="35"/>
      <c r="G128" s="35"/>
      <c r="H128" s="35"/>
      <c r="I128" s="35"/>
      <c r="J128" s="35"/>
      <c r="K128" s="36"/>
      <c r="L128" s="402"/>
      <c r="M128" s="402"/>
      <c r="N128" s="392"/>
      <c r="O128" s="337"/>
      <c r="T128" s="226"/>
      <c r="U128" s="226"/>
      <c r="V128" s="226"/>
      <c r="W128" s="226"/>
      <c r="X128" s="226"/>
      <c r="Y128" s="226"/>
      <c r="Z128" s="226"/>
      <c r="AA128" s="226"/>
    </row>
    <row r="129" spans="1:27" ht="27" hidden="1" customHeight="1">
      <c r="A129" s="268"/>
      <c r="B129" s="256"/>
      <c r="C129" s="104"/>
      <c r="D129" s="104"/>
      <c r="E129" s="105"/>
      <c r="F129" s="105"/>
      <c r="G129" s="105"/>
      <c r="H129" s="105"/>
      <c r="I129" s="105"/>
      <c r="J129" s="106"/>
      <c r="K129" s="107"/>
      <c r="L129" s="402"/>
      <c r="M129" s="402"/>
      <c r="N129" s="392"/>
      <c r="O129" s="337"/>
      <c r="P129" s="336"/>
      <c r="Q129" s="336"/>
      <c r="R129" s="336"/>
      <c r="S129" s="336"/>
      <c r="T129" s="284"/>
      <c r="U129" s="284"/>
      <c r="V129" s="284"/>
      <c r="W129" s="284"/>
      <c r="X129" s="284"/>
      <c r="Y129" s="284"/>
      <c r="Z129" s="284"/>
      <c r="AA129" s="284"/>
    </row>
    <row r="130" spans="1:27" ht="27" hidden="1" customHeight="1">
      <c r="A130" s="269"/>
      <c r="B130" s="258"/>
      <c r="C130" s="108"/>
      <c r="D130" s="108"/>
      <c r="E130" s="109"/>
      <c r="F130" s="109"/>
      <c r="G130" s="109"/>
      <c r="H130" s="109"/>
      <c r="I130" s="109"/>
      <c r="J130" s="110"/>
      <c r="K130" s="111"/>
      <c r="L130" s="403"/>
      <c r="M130" s="403"/>
      <c r="N130" s="393"/>
      <c r="O130" s="337"/>
      <c r="P130" s="336"/>
      <c r="Q130" s="336"/>
      <c r="R130" s="336"/>
      <c r="S130" s="336"/>
      <c r="T130" s="284"/>
      <c r="U130" s="284"/>
      <c r="V130" s="284"/>
      <c r="W130" s="284"/>
      <c r="X130" s="284"/>
      <c r="Y130" s="284"/>
      <c r="Z130" s="284"/>
      <c r="AA130" s="284"/>
    </row>
    <row r="131" spans="1:27" ht="69.75">
      <c r="A131" s="285" t="s">
        <v>76</v>
      </c>
      <c r="B131" s="286" t="s">
        <v>19</v>
      </c>
      <c r="C131" s="112">
        <f t="shared" ref="C131:D131" si="44">C133+C134</f>
        <v>2000000</v>
      </c>
      <c r="D131" s="112">
        <f t="shared" si="44"/>
        <v>2147642.4500000002</v>
      </c>
      <c r="E131" s="113">
        <f>D131/C131*100</f>
        <v>107.38212250000001</v>
      </c>
      <c r="F131" s="113"/>
      <c r="G131" s="113"/>
      <c r="H131" s="113"/>
      <c r="I131" s="113">
        <v>2869200</v>
      </c>
      <c r="J131" s="114">
        <v>2548883.37</v>
      </c>
      <c r="K131" s="115">
        <f>J131/I131*100</f>
        <v>88.836029903805951</v>
      </c>
      <c r="L131" s="387" t="s">
        <v>20</v>
      </c>
      <c r="M131" s="387" t="s">
        <v>21</v>
      </c>
      <c r="N131" s="391" t="s">
        <v>190</v>
      </c>
      <c r="O131" s="337"/>
      <c r="T131" s="226"/>
      <c r="U131" s="226">
        <v>2548536.37</v>
      </c>
      <c r="V131" s="226"/>
      <c r="W131" s="226"/>
      <c r="X131" s="226"/>
      <c r="Y131" s="226"/>
      <c r="Z131" s="226"/>
      <c r="AA131" s="226"/>
    </row>
    <row r="132" spans="1:27" ht="27" customHeight="1">
      <c r="A132" s="238" t="s">
        <v>23</v>
      </c>
      <c r="B132" s="239"/>
      <c r="C132" s="17" t="s">
        <v>16</v>
      </c>
      <c r="D132" s="17" t="s">
        <v>16</v>
      </c>
      <c r="E132" s="17" t="s">
        <v>16</v>
      </c>
      <c r="F132" s="17" t="s">
        <v>16</v>
      </c>
      <c r="G132" s="17" t="s">
        <v>16</v>
      </c>
      <c r="H132" s="17" t="s">
        <v>16</v>
      </c>
      <c r="I132" s="17" t="s">
        <v>16</v>
      </c>
      <c r="J132" s="17" t="s">
        <v>16</v>
      </c>
      <c r="K132" s="18" t="s">
        <v>16</v>
      </c>
      <c r="L132" s="366"/>
      <c r="M132" s="366"/>
      <c r="N132" s="389"/>
      <c r="T132" s="226"/>
      <c r="U132" s="226"/>
      <c r="V132" s="226"/>
      <c r="W132" s="226"/>
      <c r="X132" s="226"/>
      <c r="Y132" s="226"/>
      <c r="Z132" s="226"/>
      <c r="AA132" s="226"/>
    </row>
    <row r="133" spans="1:27" ht="27" customHeight="1">
      <c r="A133" s="240" t="s">
        <v>77</v>
      </c>
      <c r="B133" s="241" t="s">
        <v>19</v>
      </c>
      <c r="C133" s="22">
        <v>1000000</v>
      </c>
      <c r="D133" s="23">
        <v>1126543</v>
      </c>
      <c r="E133" s="24">
        <f t="shared" ref="E133:E134" si="45">D133/C133*100</f>
        <v>112.65430000000001</v>
      </c>
      <c r="F133" s="25"/>
      <c r="G133" s="25"/>
      <c r="H133" s="25"/>
      <c r="I133" s="25"/>
      <c r="J133" s="25"/>
      <c r="K133" s="26"/>
      <c r="L133" s="366"/>
      <c r="M133" s="366"/>
      <c r="N133" s="389"/>
      <c r="T133" s="226"/>
      <c r="U133" s="226"/>
      <c r="V133" s="226"/>
      <c r="W133" s="226"/>
      <c r="X133" s="226"/>
      <c r="Y133" s="226"/>
      <c r="Z133" s="226"/>
      <c r="AA133" s="226"/>
    </row>
    <row r="134" spans="1:27" ht="27" customHeight="1">
      <c r="A134" s="260" t="s">
        <v>78</v>
      </c>
      <c r="B134" s="237" t="s">
        <v>19</v>
      </c>
      <c r="C134" s="101">
        <v>1000000</v>
      </c>
      <c r="D134" s="206">
        <v>1021099.45</v>
      </c>
      <c r="E134" s="103">
        <f t="shared" si="45"/>
        <v>102.109945</v>
      </c>
      <c r="F134" s="100"/>
      <c r="G134" s="100"/>
      <c r="H134" s="100"/>
      <c r="I134" s="100"/>
      <c r="J134" s="100"/>
      <c r="K134" s="100"/>
      <c r="L134" s="366"/>
      <c r="M134" s="366"/>
      <c r="N134" s="389"/>
      <c r="T134" s="226"/>
      <c r="U134" s="226"/>
      <c r="V134" s="226"/>
      <c r="W134" s="226"/>
      <c r="X134" s="226"/>
      <c r="Y134" s="226"/>
      <c r="Z134" s="226"/>
      <c r="AA134" s="226"/>
    </row>
    <row r="135" spans="1:27" ht="27" hidden="1" customHeight="1">
      <c r="A135" s="242"/>
      <c r="B135" s="243"/>
      <c r="C135" s="27"/>
      <c r="D135" s="28"/>
      <c r="E135" s="29"/>
      <c r="F135" s="30"/>
      <c r="G135" s="30"/>
      <c r="H135" s="30"/>
      <c r="I135" s="30"/>
      <c r="J135" s="30"/>
      <c r="K135" s="31"/>
      <c r="L135" s="366"/>
      <c r="M135" s="366"/>
      <c r="N135" s="389"/>
      <c r="T135" s="226"/>
      <c r="U135" s="226"/>
      <c r="V135" s="226"/>
      <c r="W135" s="226"/>
      <c r="X135" s="226"/>
      <c r="Y135" s="226"/>
      <c r="Z135" s="226"/>
      <c r="AA135" s="226"/>
    </row>
    <row r="136" spans="1:27" ht="27" hidden="1" customHeight="1">
      <c r="A136" s="244"/>
      <c r="B136" s="245"/>
      <c r="C136" s="32"/>
      <c r="D136" s="33"/>
      <c r="E136" s="34"/>
      <c r="F136" s="35"/>
      <c r="G136" s="35"/>
      <c r="H136" s="35"/>
      <c r="I136" s="35"/>
      <c r="J136" s="35"/>
      <c r="K136" s="36"/>
      <c r="L136" s="366"/>
      <c r="M136" s="366"/>
      <c r="N136" s="389"/>
      <c r="T136" s="226"/>
      <c r="U136" s="226"/>
      <c r="V136" s="226"/>
      <c r="W136" s="226"/>
      <c r="X136" s="226"/>
      <c r="Y136" s="226"/>
      <c r="Z136" s="226"/>
      <c r="AA136" s="226"/>
    </row>
    <row r="137" spans="1:27" ht="27" hidden="1" customHeight="1">
      <c r="A137" s="244"/>
      <c r="B137" s="245"/>
      <c r="C137" s="32"/>
      <c r="D137" s="33"/>
      <c r="E137" s="34"/>
      <c r="F137" s="35"/>
      <c r="G137" s="35"/>
      <c r="H137" s="35"/>
      <c r="I137" s="35"/>
      <c r="J137" s="35"/>
      <c r="K137" s="36"/>
      <c r="L137" s="366"/>
      <c r="M137" s="366"/>
      <c r="N137" s="389"/>
      <c r="T137" s="226"/>
      <c r="U137" s="226"/>
      <c r="V137" s="226"/>
      <c r="W137" s="226"/>
      <c r="X137" s="226"/>
      <c r="Y137" s="226"/>
      <c r="Z137" s="226"/>
      <c r="AA137" s="226"/>
    </row>
    <row r="138" spans="1:27" ht="27" hidden="1" customHeight="1">
      <c r="A138" s="244"/>
      <c r="B138" s="245"/>
      <c r="C138" s="32"/>
      <c r="D138" s="33"/>
      <c r="E138" s="34"/>
      <c r="F138" s="35"/>
      <c r="G138" s="35"/>
      <c r="H138" s="35"/>
      <c r="I138" s="35"/>
      <c r="J138" s="35"/>
      <c r="K138" s="36"/>
      <c r="L138" s="366"/>
      <c r="M138" s="366"/>
      <c r="N138" s="389"/>
      <c r="T138" s="226"/>
      <c r="U138" s="226"/>
      <c r="V138" s="226"/>
      <c r="W138" s="226"/>
      <c r="X138" s="226"/>
      <c r="Y138" s="226"/>
      <c r="Z138" s="226"/>
      <c r="AA138" s="226"/>
    </row>
    <row r="139" spans="1:27" ht="27" hidden="1" customHeight="1">
      <c r="A139" s="268"/>
      <c r="B139" s="256"/>
      <c r="C139" s="116"/>
      <c r="D139" s="116"/>
      <c r="E139" s="72"/>
      <c r="F139" s="72"/>
      <c r="G139" s="71"/>
      <c r="H139" s="71"/>
      <c r="I139" s="72"/>
      <c r="J139" s="72"/>
      <c r="K139" s="73"/>
      <c r="L139" s="366"/>
      <c r="M139" s="366"/>
      <c r="N139" s="389"/>
      <c r="T139" s="226"/>
      <c r="U139" s="226"/>
      <c r="V139" s="226"/>
      <c r="W139" s="226"/>
      <c r="X139" s="226"/>
      <c r="Y139" s="226"/>
      <c r="Z139" s="226"/>
      <c r="AA139" s="226"/>
    </row>
    <row r="140" spans="1:27" ht="27" hidden="1" customHeight="1">
      <c r="A140" s="269"/>
      <c r="B140" s="258"/>
      <c r="C140" s="117"/>
      <c r="D140" s="117"/>
      <c r="E140" s="76"/>
      <c r="F140" s="76"/>
      <c r="G140" s="75"/>
      <c r="H140" s="75"/>
      <c r="I140" s="76"/>
      <c r="J140" s="76"/>
      <c r="K140" s="77"/>
      <c r="L140" s="366"/>
      <c r="M140" s="366"/>
      <c r="N140" s="394"/>
      <c r="T140" s="226"/>
      <c r="U140" s="226"/>
      <c r="V140" s="226"/>
      <c r="W140" s="226"/>
      <c r="X140" s="226"/>
      <c r="Y140" s="226"/>
      <c r="Z140" s="226"/>
      <c r="AA140" s="226"/>
    </row>
    <row r="141" spans="1:27" ht="27" customHeight="1">
      <c r="A141" s="285" t="s">
        <v>79</v>
      </c>
      <c r="B141" s="286" t="s">
        <v>22</v>
      </c>
      <c r="C141" s="118">
        <f t="shared" ref="C141:D141" si="46">C143</f>
        <v>180000</v>
      </c>
      <c r="D141" s="118">
        <f t="shared" si="46"/>
        <v>972836</v>
      </c>
      <c r="E141" s="119">
        <f>D141/C141*100</f>
        <v>540.46444444444444</v>
      </c>
      <c r="F141" s="119">
        <f>18224800+3622663</f>
        <v>21847463</v>
      </c>
      <c r="G141" s="120">
        <v>21763957.190000001</v>
      </c>
      <c r="H141" s="120">
        <f>G141/F141*100</f>
        <v>99.617778000127515</v>
      </c>
      <c r="I141" s="119"/>
      <c r="J141" s="119"/>
      <c r="K141" s="121"/>
      <c r="L141" s="387" t="s">
        <v>20</v>
      </c>
      <c r="M141" s="387" t="s">
        <v>21</v>
      </c>
      <c r="N141" s="391" t="s">
        <v>191</v>
      </c>
      <c r="O141" s="337"/>
      <c r="T141" s="226"/>
      <c r="U141" s="226"/>
      <c r="V141" s="226"/>
      <c r="W141" s="226"/>
      <c r="X141" s="226"/>
      <c r="Y141" s="226"/>
      <c r="Z141" s="226"/>
      <c r="AA141" s="226"/>
    </row>
    <row r="142" spans="1:27" ht="27" customHeight="1">
      <c r="A142" s="238" t="s">
        <v>23</v>
      </c>
      <c r="B142" s="239" t="s">
        <v>16</v>
      </c>
      <c r="C142" s="17" t="s">
        <v>16</v>
      </c>
      <c r="D142" s="17" t="s">
        <v>16</v>
      </c>
      <c r="E142" s="17" t="s">
        <v>16</v>
      </c>
      <c r="F142" s="17" t="s">
        <v>16</v>
      </c>
      <c r="G142" s="17" t="s">
        <v>16</v>
      </c>
      <c r="H142" s="17" t="s">
        <v>16</v>
      </c>
      <c r="I142" s="17" t="s">
        <v>16</v>
      </c>
      <c r="J142" s="17" t="s">
        <v>16</v>
      </c>
      <c r="K142" s="18" t="s">
        <v>16</v>
      </c>
      <c r="L142" s="366"/>
      <c r="M142" s="366"/>
      <c r="N142" s="389"/>
      <c r="T142" s="226"/>
      <c r="U142" s="226"/>
      <c r="V142" s="226"/>
      <c r="W142" s="226"/>
      <c r="X142" s="226"/>
      <c r="Y142" s="226"/>
      <c r="Z142" s="226"/>
      <c r="AA142" s="226"/>
    </row>
    <row r="143" spans="1:27" ht="27" customHeight="1">
      <c r="A143" s="238" t="s">
        <v>80</v>
      </c>
      <c r="B143" s="239" t="s">
        <v>22</v>
      </c>
      <c r="C143" s="19">
        <v>180000</v>
      </c>
      <c r="D143" s="20">
        <v>972836</v>
      </c>
      <c r="E143" s="21">
        <f t="shared" ref="E143:E144" si="47">D143/C143*100</f>
        <v>540.46444444444444</v>
      </c>
      <c r="F143" s="17" t="s">
        <v>16</v>
      </c>
      <c r="G143" s="17" t="s">
        <v>16</v>
      </c>
      <c r="H143" s="17" t="s">
        <v>16</v>
      </c>
      <c r="I143" s="17" t="s">
        <v>16</v>
      </c>
      <c r="J143" s="17" t="s">
        <v>16</v>
      </c>
      <c r="K143" s="18" t="s">
        <v>16</v>
      </c>
      <c r="L143" s="366"/>
      <c r="M143" s="366"/>
      <c r="N143" s="389"/>
      <c r="T143" s="226"/>
      <c r="U143" s="226"/>
      <c r="V143" s="226"/>
      <c r="W143" s="226"/>
      <c r="X143" s="226"/>
      <c r="Y143" s="226"/>
      <c r="Z143" s="226"/>
      <c r="AA143" s="226"/>
    </row>
    <row r="144" spans="1:27" ht="27" customHeight="1">
      <c r="A144" s="240" t="s">
        <v>81</v>
      </c>
      <c r="B144" s="241" t="s">
        <v>82</v>
      </c>
      <c r="C144" s="22">
        <v>400</v>
      </c>
      <c r="D144" s="23">
        <v>620</v>
      </c>
      <c r="E144" s="24">
        <f t="shared" si="47"/>
        <v>155</v>
      </c>
      <c r="F144" s="25" t="s">
        <v>16</v>
      </c>
      <c r="G144" s="25" t="s">
        <v>16</v>
      </c>
      <c r="H144" s="25" t="s">
        <v>16</v>
      </c>
      <c r="I144" s="25" t="s">
        <v>16</v>
      </c>
      <c r="J144" s="25" t="s">
        <v>16</v>
      </c>
      <c r="K144" s="26" t="s">
        <v>16</v>
      </c>
      <c r="L144" s="366"/>
      <c r="M144" s="366"/>
      <c r="N144" s="389"/>
      <c r="T144" s="226"/>
      <c r="U144" s="226"/>
      <c r="V144" s="226"/>
      <c r="W144" s="226"/>
      <c r="X144" s="226"/>
      <c r="Y144" s="226"/>
      <c r="Z144" s="226"/>
      <c r="AA144" s="226"/>
    </row>
    <row r="145" spans="1:27" ht="27" hidden="1" customHeight="1">
      <c r="A145" s="242"/>
      <c r="B145" s="243"/>
      <c r="C145" s="27"/>
      <c r="D145" s="28"/>
      <c r="E145" s="29"/>
      <c r="F145" s="30"/>
      <c r="G145" s="30"/>
      <c r="H145" s="30"/>
      <c r="I145" s="30"/>
      <c r="J145" s="30"/>
      <c r="K145" s="31"/>
      <c r="L145" s="366"/>
      <c r="M145" s="366"/>
      <c r="N145" s="389"/>
      <c r="T145" s="226"/>
      <c r="U145" s="226"/>
      <c r="V145" s="226"/>
      <c r="W145" s="226"/>
      <c r="X145" s="226"/>
      <c r="Y145" s="226"/>
      <c r="Z145" s="226"/>
      <c r="AA145" s="226"/>
    </row>
    <row r="146" spans="1:27" ht="27" hidden="1" customHeight="1">
      <c r="A146" s="244"/>
      <c r="B146" s="245"/>
      <c r="C146" s="32"/>
      <c r="D146" s="33"/>
      <c r="E146" s="34"/>
      <c r="F146" s="35"/>
      <c r="G146" s="35"/>
      <c r="H146" s="35"/>
      <c r="I146" s="35"/>
      <c r="J146" s="35"/>
      <c r="K146" s="36"/>
      <c r="L146" s="366"/>
      <c r="M146" s="366"/>
      <c r="N146" s="389"/>
      <c r="T146" s="226"/>
      <c r="U146" s="226"/>
      <c r="V146" s="226"/>
      <c r="W146" s="226"/>
      <c r="X146" s="226"/>
      <c r="Y146" s="226"/>
      <c r="Z146" s="226"/>
      <c r="AA146" s="226"/>
    </row>
    <row r="147" spans="1:27" ht="27" hidden="1" customHeight="1">
      <c r="A147" s="244"/>
      <c r="B147" s="245"/>
      <c r="C147" s="32"/>
      <c r="D147" s="33"/>
      <c r="E147" s="34"/>
      <c r="F147" s="35"/>
      <c r="G147" s="35"/>
      <c r="H147" s="35"/>
      <c r="I147" s="35"/>
      <c r="J147" s="35"/>
      <c r="K147" s="36"/>
      <c r="L147" s="366"/>
      <c r="M147" s="366"/>
      <c r="N147" s="389"/>
      <c r="T147" s="226"/>
      <c r="U147" s="226"/>
      <c r="V147" s="226"/>
      <c r="W147" s="226"/>
      <c r="X147" s="226"/>
      <c r="Y147" s="226"/>
      <c r="Z147" s="226"/>
      <c r="AA147" s="226"/>
    </row>
    <row r="148" spans="1:27" ht="27" hidden="1" customHeight="1">
      <c r="A148" s="244"/>
      <c r="B148" s="245"/>
      <c r="C148" s="32"/>
      <c r="D148" s="33"/>
      <c r="E148" s="34"/>
      <c r="F148" s="35"/>
      <c r="G148" s="35"/>
      <c r="H148" s="35"/>
      <c r="I148" s="35"/>
      <c r="J148" s="35"/>
      <c r="K148" s="36"/>
      <c r="L148" s="366"/>
      <c r="M148" s="366"/>
      <c r="N148" s="389"/>
      <c r="T148" s="226"/>
      <c r="U148" s="226"/>
      <c r="V148" s="226"/>
      <c r="W148" s="226"/>
      <c r="X148" s="226"/>
      <c r="Y148" s="226"/>
      <c r="Z148" s="226"/>
      <c r="AA148" s="226"/>
    </row>
    <row r="149" spans="1:27" ht="27" hidden="1" customHeight="1">
      <c r="A149" s="269"/>
      <c r="B149" s="258"/>
      <c r="C149" s="117"/>
      <c r="D149" s="117"/>
      <c r="E149" s="75"/>
      <c r="F149" s="76"/>
      <c r="G149" s="75"/>
      <c r="H149" s="75"/>
      <c r="I149" s="76"/>
      <c r="J149" s="76"/>
      <c r="K149" s="77"/>
      <c r="L149" s="366"/>
      <c r="M149" s="366"/>
      <c r="N149" s="394"/>
      <c r="T149" s="226"/>
      <c r="U149" s="226"/>
      <c r="V149" s="226"/>
      <c r="W149" s="226"/>
      <c r="X149" s="226"/>
      <c r="Y149" s="226"/>
      <c r="Z149" s="226"/>
      <c r="AA149" s="226"/>
    </row>
    <row r="150" spans="1:27" ht="27" customHeight="1">
      <c r="A150" s="285" t="s">
        <v>83</v>
      </c>
      <c r="B150" s="286" t="s">
        <v>19</v>
      </c>
      <c r="C150" s="118">
        <f t="shared" ref="C150:D150" si="48">C157</f>
        <v>1420362</v>
      </c>
      <c r="D150" s="118">
        <f t="shared" si="48"/>
        <v>1400663.94</v>
      </c>
      <c r="E150" s="120">
        <f>D150/C150*100</f>
        <v>98.613166221005628</v>
      </c>
      <c r="F150" s="119">
        <v>10790300</v>
      </c>
      <c r="G150" s="120">
        <v>9694723.5299999993</v>
      </c>
      <c r="H150" s="120">
        <f>G150/F150*100</f>
        <v>89.846654217213612</v>
      </c>
      <c r="I150" s="119">
        <v>26361265</v>
      </c>
      <c r="J150" s="119">
        <v>20352656.859999999</v>
      </c>
      <c r="K150" s="121">
        <f>J150/I150*100</f>
        <v>77.206677524769773</v>
      </c>
      <c r="L150" s="387" t="s">
        <v>20</v>
      </c>
      <c r="M150" s="387" t="s">
        <v>21</v>
      </c>
      <c r="N150" s="391" t="s">
        <v>192</v>
      </c>
      <c r="O150" s="337" t="s">
        <v>220</v>
      </c>
      <c r="P150" s="331">
        <v>109890.26</v>
      </c>
      <c r="Q150" s="331">
        <v>9274447.9000000004</v>
      </c>
      <c r="R150" s="331">
        <v>310385.37</v>
      </c>
      <c r="S150" s="331">
        <f>P150+Q150+R150</f>
        <v>9694723.5299999993</v>
      </c>
      <c r="T150" s="226"/>
      <c r="U150" s="226">
        <v>19006953.43</v>
      </c>
      <c r="V150" s="226"/>
      <c r="W150" s="226"/>
      <c r="X150" s="226"/>
      <c r="Y150" s="226"/>
      <c r="Z150" s="226"/>
      <c r="AA150" s="226"/>
    </row>
    <row r="151" spans="1:27" ht="27" customHeight="1">
      <c r="A151" s="238" t="s">
        <v>23</v>
      </c>
      <c r="B151" s="239" t="s">
        <v>16</v>
      </c>
      <c r="C151" s="17" t="s">
        <v>16</v>
      </c>
      <c r="D151" s="17" t="s">
        <v>16</v>
      </c>
      <c r="E151" s="17" t="s">
        <v>16</v>
      </c>
      <c r="F151" s="17" t="s">
        <v>16</v>
      </c>
      <c r="G151" s="17" t="s">
        <v>16</v>
      </c>
      <c r="H151" s="17" t="s">
        <v>16</v>
      </c>
      <c r="I151" s="17" t="s">
        <v>16</v>
      </c>
      <c r="J151" s="17" t="s">
        <v>16</v>
      </c>
      <c r="K151" s="18" t="s">
        <v>16</v>
      </c>
      <c r="L151" s="366"/>
      <c r="M151" s="366"/>
      <c r="N151" s="389"/>
      <c r="T151" s="226"/>
      <c r="U151" s="226"/>
      <c r="V151" s="226"/>
      <c r="W151" s="226"/>
      <c r="X151" s="226"/>
      <c r="Y151" s="226"/>
      <c r="Z151" s="226"/>
      <c r="AA151" s="226"/>
    </row>
    <row r="152" spans="1:27" ht="27" customHeight="1">
      <c r="A152" s="287" t="s">
        <v>84</v>
      </c>
      <c r="B152" s="288"/>
      <c r="C152" s="122"/>
      <c r="D152" s="122"/>
      <c r="E152" s="122"/>
      <c r="F152" s="122"/>
      <c r="G152" s="122"/>
      <c r="H152" s="122"/>
      <c r="I152" s="122"/>
      <c r="J152" s="122"/>
      <c r="K152" s="123"/>
      <c r="L152" s="366"/>
      <c r="M152" s="366"/>
      <c r="N152" s="389"/>
      <c r="T152" s="226"/>
      <c r="U152" s="226"/>
      <c r="V152" s="226"/>
      <c r="W152" s="226"/>
      <c r="X152" s="226"/>
      <c r="Y152" s="226"/>
      <c r="Z152" s="226"/>
      <c r="AA152" s="226"/>
    </row>
    <row r="153" spans="1:27" ht="27" customHeight="1">
      <c r="A153" s="238" t="s">
        <v>85</v>
      </c>
      <c r="B153" s="239" t="s">
        <v>19</v>
      </c>
      <c r="C153" s="19">
        <v>1420362</v>
      </c>
      <c r="D153" s="69">
        <v>1405308.29</v>
      </c>
      <c r="E153" s="124">
        <f t="shared" ref="E153:E158" si="49">D153/C153*100</f>
        <v>98.940149764637468</v>
      </c>
      <c r="F153" s="17"/>
      <c r="G153" s="17"/>
      <c r="H153" s="17"/>
      <c r="I153" s="17"/>
      <c r="J153" s="17"/>
      <c r="K153" s="18"/>
      <c r="L153" s="366"/>
      <c r="M153" s="366"/>
      <c r="N153" s="389"/>
      <c r="T153" s="226"/>
      <c r="U153" s="226"/>
      <c r="V153" s="226"/>
      <c r="W153" s="226"/>
      <c r="X153" s="226"/>
      <c r="Y153" s="226"/>
      <c r="Z153" s="226"/>
      <c r="AA153" s="226"/>
    </row>
    <row r="154" spans="1:27" ht="27" customHeight="1">
      <c r="A154" s="238"/>
      <c r="B154" s="239" t="s">
        <v>42</v>
      </c>
      <c r="C154" s="19">
        <v>148803</v>
      </c>
      <c r="D154" s="69">
        <v>148798</v>
      </c>
      <c r="E154" s="124">
        <f t="shared" si="49"/>
        <v>99.996639852691132</v>
      </c>
      <c r="F154" s="17"/>
      <c r="G154" s="17"/>
      <c r="H154" s="17"/>
      <c r="I154" s="17"/>
      <c r="J154" s="17"/>
      <c r="K154" s="18"/>
      <c r="L154" s="366"/>
      <c r="M154" s="366"/>
      <c r="N154" s="389"/>
      <c r="T154" s="226"/>
      <c r="U154" s="226"/>
      <c r="V154" s="226"/>
      <c r="W154" s="226"/>
      <c r="X154" s="226"/>
      <c r="Y154" s="226"/>
      <c r="Z154" s="226"/>
      <c r="AA154" s="226"/>
    </row>
    <row r="155" spans="1:27" ht="27" customHeight="1">
      <c r="A155" s="238" t="s">
        <v>86</v>
      </c>
      <c r="B155" s="239" t="s">
        <v>19</v>
      </c>
      <c r="C155" s="19">
        <v>1420362</v>
      </c>
      <c r="D155" s="69">
        <v>1420361.33</v>
      </c>
      <c r="E155" s="124">
        <f t="shared" si="49"/>
        <v>99.999952828926723</v>
      </c>
      <c r="F155" s="17"/>
      <c r="G155" s="17"/>
      <c r="H155" s="17"/>
      <c r="I155" s="17"/>
      <c r="J155" s="17"/>
      <c r="K155" s="18"/>
      <c r="L155" s="366"/>
      <c r="M155" s="366"/>
      <c r="N155" s="389"/>
      <c r="T155" s="226"/>
      <c r="U155" s="226"/>
      <c r="V155" s="226"/>
      <c r="W155" s="226"/>
      <c r="X155" s="226"/>
      <c r="Y155" s="226"/>
      <c r="Z155" s="226"/>
      <c r="AA155" s="226"/>
    </row>
    <row r="156" spans="1:27" ht="27" customHeight="1">
      <c r="A156" s="238"/>
      <c r="B156" s="239" t="s">
        <v>42</v>
      </c>
      <c r="C156" s="19">
        <v>148803</v>
      </c>
      <c r="D156" s="69">
        <v>148803</v>
      </c>
      <c r="E156" s="124">
        <f t="shared" si="49"/>
        <v>100</v>
      </c>
      <c r="F156" s="17"/>
      <c r="G156" s="17"/>
      <c r="H156" s="17"/>
      <c r="I156" s="17"/>
      <c r="J156" s="17"/>
      <c r="K156" s="18"/>
      <c r="L156" s="366"/>
      <c r="M156" s="366"/>
      <c r="N156" s="389"/>
      <c r="T156" s="226"/>
      <c r="U156" s="226"/>
      <c r="V156" s="226"/>
      <c r="W156" s="226"/>
      <c r="X156" s="226"/>
      <c r="Y156" s="226"/>
      <c r="Z156" s="226"/>
      <c r="AA156" s="226"/>
    </row>
    <row r="157" spans="1:27" ht="27" customHeight="1">
      <c r="A157" s="238" t="s">
        <v>87</v>
      </c>
      <c r="B157" s="239" t="s">
        <v>19</v>
      </c>
      <c r="C157" s="19">
        <v>1420362</v>
      </c>
      <c r="D157" s="69">
        <v>1400663.94</v>
      </c>
      <c r="E157" s="124">
        <f t="shared" si="49"/>
        <v>98.613166221005628</v>
      </c>
      <c r="F157" s="17" t="s">
        <v>16</v>
      </c>
      <c r="G157" s="17" t="s">
        <v>16</v>
      </c>
      <c r="H157" s="17" t="s">
        <v>16</v>
      </c>
      <c r="I157" s="17" t="s">
        <v>16</v>
      </c>
      <c r="J157" s="17" t="s">
        <v>16</v>
      </c>
      <c r="K157" s="18" t="s">
        <v>16</v>
      </c>
      <c r="L157" s="366"/>
      <c r="M157" s="366"/>
      <c r="N157" s="389"/>
      <c r="T157" s="226"/>
      <c r="U157" s="226"/>
      <c r="V157" s="226"/>
      <c r="W157" s="226"/>
      <c r="X157" s="226"/>
      <c r="Y157" s="226"/>
      <c r="Z157" s="226"/>
      <c r="AA157" s="226"/>
    </row>
    <row r="158" spans="1:27" ht="27" customHeight="1">
      <c r="A158" s="238"/>
      <c r="B158" s="239" t="s">
        <v>42</v>
      </c>
      <c r="C158" s="19">
        <v>148803</v>
      </c>
      <c r="D158" s="69">
        <v>146995</v>
      </c>
      <c r="E158" s="124">
        <f t="shared" si="49"/>
        <v>98.784970733116936</v>
      </c>
      <c r="F158" s="17"/>
      <c r="G158" s="17"/>
      <c r="H158" s="17"/>
      <c r="I158" s="17"/>
      <c r="J158" s="17"/>
      <c r="K158" s="18"/>
      <c r="L158" s="366"/>
      <c r="M158" s="366"/>
      <c r="N158" s="389"/>
      <c r="T158" s="226"/>
      <c r="U158" s="226"/>
      <c r="V158" s="226"/>
      <c r="W158" s="226"/>
      <c r="X158" s="226"/>
      <c r="Y158" s="226"/>
      <c r="Z158" s="226"/>
      <c r="AA158" s="226"/>
    </row>
    <row r="159" spans="1:27" ht="27" customHeight="1">
      <c r="A159" s="287" t="s">
        <v>88</v>
      </c>
      <c r="B159" s="288"/>
      <c r="C159" s="125"/>
      <c r="D159" s="126"/>
      <c r="E159" s="127"/>
      <c r="F159" s="122"/>
      <c r="G159" s="122"/>
      <c r="H159" s="122"/>
      <c r="I159" s="122"/>
      <c r="J159" s="122"/>
      <c r="K159" s="123"/>
      <c r="L159" s="366"/>
      <c r="M159" s="366"/>
      <c r="N159" s="389"/>
      <c r="T159" s="226"/>
      <c r="U159" s="226"/>
      <c r="V159" s="226"/>
      <c r="W159" s="226"/>
      <c r="X159" s="226"/>
      <c r="Y159" s="226"/>
      <c r="Z159" s="226"/>
      <c r="AA159" s="226"/>
    </row>
    <row r="160" spans="1:27" ht="27" customHeight="1">
      <c r="A160" s="238" t="s">
        <v>89</v>
      </c>
      <c r="B160" s="239" t="s">
        <v>42</v>
      </c>
      <c r="C160" s="19">
        <v>50893</v>
      </c>
      <c r="D160" s="20">
        <v>43819</v>
      </c>
      <c r="E160" s="21">
        <f>D160/C160*100</f>
        <v>86.10024954315918</v>
      </c>
      <c r="F160" s="17"/>
      <c r="G160" s="17"/>
      <c r="H160" s="17"/>
      <c r="I160" s="17"/>
      <c r="J160" s="17"/>
      <c r="K160" s="18"/>
      <c r="L160" s="366"/>
      <c r="M160" s="366"/>
      <c r="N160" s="389"/>
      <c r="T160" s="226"/>
      <c r="U160" s="226"/>
      <c r="V160" s="226"/>
      <c r="W160" s="226"/>
      <c r="X160" s="226"/>
      <c r="Y160" s="226"/>
      <c r="Z160" s="226"/>
      <c r="AA160" s="226"/>
    </row>
    <row r="161" spans="1:27" ht="27" customHeight="1">
      <c r="A161" s="238" t="s">
        <v>224</v>
      </c>
      <c r="B161" s="239" t="s">
        <v>42</v>
      </c>
      <c r="C161" s="19">
        <v>0</v>
      </c>
      <c r="D161" s="20">
        <v>68</v>
      </c>
      <c r="E161" s="19">
        <v>0</v>
      </c>
      <c r="F161" s="17"/>
      <c r="G161" s="17"/>
      <c r="H161" s="17"/>
      <c r="I161" s="17"/>
      <c r="J161" s="17"/>
      <c r="K161" s="18"/>
      <c r="L161" s="366"/>
      <c r="M161" s="366"/>
      <c r="N161" s="389"/>
      <c r="T161" s="226"/>
      <c r="U161" s="226"/>
      <c r="V161" s="226"/>
      <c r="W161" s="226"/>
      <c r="X161" s="226"/>
      <c r="Y161" s="226"/>
      <c r="Z161" s="226"/>
      <c r="AA161" s="226"/>
    </row>
    <row r="162" spans="1:27" ht="54" customHeight="1">
      <c r="A162" s="287" t="s">
        <v>90</v>
      </c>
      <c r="B162" s="288"/>
      <c r="C162" s="125"/>
      <c r="D162" s="126"/>
      <c r="E162" s="127"/>
      <c r="F162" s="122"/>
      <c r="G162" s="122"/>
      <c r="H162" s="122"/>
      <c r="I162" s="122"/>
      <c r="J162" s="122"/>
      <c r="K162" s="123"/>
      <c r="L162" s="366"/>
      <c r="M162" s="366"/>
      <c r="N162" s="389"/>
      <c r="T162" s="226"/>
      <c r="U162" s="226"/>
      <c r="V162" s="226"/>
      <c r="W162" s="226"/>
      <c r="X162" s="226"/>
      <c r="Y162" s="226"/>
      <c r="Z162" s="226"/>
      <c r="AA162" s="226"/>
    </row>
    <row r="163" spans="1:27" ht="27" customHeight="1">
      <c r="A163" s="238" t="s">
        <v>89</v>
      </c>
      <c r="B163" s="239" t="s">
        <v>19</v>
      </c>
      <c r="C163" s="19">
        <v>1400000</v>
      </c>
      <c r="D163" s="20">
        <v>1630702</v>
      </c>
      <c r="E163" s="47">
        <f>D163/C163*100</f>
        <v>116.47871428571428</v>
      </c>
      <c r="F163" s="17"/>
      <c r="G163" s="17"/>
      <c r="H163" s="17"/>
      <c r="I163" s="17"/>
      <c r="J163" s="17"/>
      <c r="K163" s="18"/>
      <c r="L163" s="366"/>
      <c r="M163" s="366"/>
      <c r="N163" s="389"/>
      <c r="T163" s="226"/>
      <c r="U163" s="226"/>
      <c r="V163" s="226"/>
      <c r="W163" s="226"/>
      <c r="X163" s="226"/>
      <c r="Y163" s="226"/>
      <c r="Z163" s="226"/>
      <c r="AA163" s="226"/>
    </row>
    <row r="164" spans="1:27" ht="54" customHeight="1">
      <c r="A164" s="289" t="s">
        <v>91</v>
      </c>
      <c r="B164" s="290"/>
      <c r="C164" s="208"/>
      <c r="D164" s="209"/>
      <c r="E164" s="210"/>
      <c r="F164" s="211"/>
      <c r="G164" s="211"/>
      <c r="H164" s="211"/>
      <c r="I164" s="211"/>
      <c r="J164" s="211"/>
      <c r="K164" s="212"/>
      <c r="L164" s="366"/>
      <c r="M164" s="366"/>
      <c r="N164" s="389"/>
      <c r="T164" s="226"/>
      <c r="U164" s="226"/>
      <c r="V164" s="226"/>
      <c r="W164" s="226"/>
      <c r="X164" s="226"/>
      <c r="Y164" s="226"/>
      <c r="Z164" s="226"/>
      <c r="AA164" s="226"/>
    </row>
    <row r="165" spans="1:27" ht="27" customHeight="1">
      <c r="A165" s="260" t="s">
        <v>89</v>
      </c>
      <c r="B165" s="237" t="s">
        <v>42</v>
      </c>
      <c r="C165" s="101">
        <f>[1]report5!$C$364</f>
        <v>1031</v>
      </c>
      <c r="D165" s="207">
        <v>860</v>
      </c>
      <c r="E165" s="207">
        <f>D165/C165*100</f>
        <v>83.414161008729394</v>
      </c>
      <c r="F165" s="100"/>
      <c r="G165" s="100"/>
      <c r="H165" s="100"/>
      <c r="I165" s="100"/>
      <c r="J165" s="100"/>
      <c r="K165" s="100"/>
      <c r="L165" s="366"/>
      <c r="M165" s="366"/>
      <c r="N165" s="389"/>
      <c r="T165" s="226"/>
      <c r="U165" s="226"/>
      <c r="V165" s="226"/>
      <c r="W165" s="226"/>
      <c r="X165" s="226"/>
      <c r="Y165" s="226"/>
      <c r="Z165" s="226"/>
      <c r="AA165" s="226"/>
    </row>
    <row r="166" spans="1:27" ht="27" customHeight="1">
      <c r="A166" s="260" t="s">
        <v>225</v>
      </c>
      <c r="B166" s="237" t="s">
        <v>42</v>
      </c>
      <c r="C166" s="101">
        <v>0</v>
      </c>
      <c r="D166" s="101">
        <v>0</v>
      </c>
      <c r="E166" s="101">
        <v>0</v>
      </c>
      <c r="F166" s="100"/>
      <c r="G166" s="100"/>
      <c r="H166" s="100"/>
      <c r="I166" s="100"/>
      <c r="J166" s="100"/>
      <c r="K166" s="100"/>
      <c r="L166" s="340"/>
      <c r="M166" s="340"/>
      <c r="N166" s="341"/>
      <c r="T166" s="226"/>
      <c r="U166" s="226"/>
      <c r="V166" s="226"/>
      <c r="W166" s="226"/>
      <c r="X166" s="226"/>
      <c r="Y166" s="226"/>
      <c r="Z166" s="226"/>
      <c r="AA166" s="226"/>
    </row>
    <row r="167" spans="1:27" ht="27" customHeight="1">
      <c r="A167" s="282" t="s">
        <v>92</v>
      </c>
      <c r="B167" s="283" t="s">
        <v>22</v>
      </c>
      <c r="C167" s="128">
        <f t="shared" ref="C167:D167" si="50">C173</f>
        <v>40160</v>
      </c>
      <c r="D167" s="128">
        <f t="shared" si="50"/>
        <v>42472</v>
      </c>
      <c r="E167" s="98">
        <f t="shared" ref="E167:E168" si="51">D167/C167*100</f>
        <v>105.75697211155379</v>
      </c>
      <c r="F167" s="99">
        <v>21398100</v>
      </c>
      <c r="G167" s="98">
        <v>20205153.059999999</v>
      </c>
      <c r="H167" s="98">
        <f>G167/F167*100</f>
        <v>94.424986610960786</v>
      </c>
      <c r="I167" s="99">
        <v>65684300</v>
      </c>
      <c r="J167" s="99">
        <v>52135604.48999998</v>
      </c>
      <c r="K167" s="99">
        <f>J167/I167*100</f>
        <v>79.373007689813207</v>
      </c>
      <c r="L167" s="387" t="s">
        <v>20</v>
      </c>
      <c r="M167" s="387" t="s">
        <v>21</v>
      </c>
      <c r="N167" s="391" t="s">
        <v>193</v>
      </c>
      <c r="O167" s="337" t="s">
        <v>220</v>
      </c>
      <c r="P167" s="331">
        <v>498353.29</v>
      </c>
      <c r="Q167" s="331">
        <v>17385278.129999999</v>
      </c>
      <c r="R167" s="331">
        <v>246522.64</v>
      </c>
      <c r="S167" s="331">
        <f>P167+Q167+R167</f>
        <v>18130154.059999999</v>
      </c>
      <c r="T167" s="226"/>
      <c r="U167" s="226">
        <v>49182959.390000001</v>
      </c>
      <c r="V167" s="226"/>
      <c r="W167" s="226"/>
      <c r="X167" s="226"/>
      <c r="Y167" s="226"/>
      <c r="Z167" s="226"/>
      <c r="AA167" s="226"/>
    </row>
    <row r="168" spans="1:27" ht="27" customHeight="1">
      <c r="A168" s="282"/>
      <c r="B168" s="283" t="s">
        <v>19</v>
      </c>
      <c r="C168" s="128">
        <f>C174</f>
        <v>253708</v>
      </c>
      <c r="D168" s="128">
        <f>D174</f>
        <v>498187.08</v>
      </c>
      <c r="E168" s="98">
        <f t="shared" si="51"/>
        <v>196.36238510413546</v>
      </c>
      <c r="F168" s="99"/>
      <c r="G168" s="98"/>
      <c r="H168" s="98"/>
      <c r="I168" s="99"/>
      <c r="J168" s="99"/>
      <c r="K168" s="99"/>
      <c r="L168" s="366"/>
      <c r="M168" s="366"/>
      <c r="N168" s="389"/>
      <c r="O168" s="332" t="s">
        <v>221</v>
      </c>
      <c r="P168" s="331">
        <v>0</v>
      </c>
      <c r="Q168" s="331">
        <v>2074999</v>
      </c>
      <c r="R168" s="331">
        <v>0</v>
      </c>
      <c r="S168" s="331">
        <f>P168+Q168+R168</f>
        <v>2074999</v>
      </c>
      <c r="T168" s="226"/>
      <c r="U168" s="226"/>
      <c r="V168" s="226"/>
      <c r="W168" s="226"/>
      <c r="X168" s="226"/>
      <c r="Y168" s="226"/>
      <c r="Z168" s="226"/>
      <c r="AA168" s="226"/>
    </row>
    <row r="169" spans="1:27" ht="31.5" customHeight="1">
      <c r="A169" s="291" t="s">
        <v>23</v>
      </c>
      <c r="B169" s="292" t="s">
        <v>16</v>
      </c>
      <c r="C169" s="129" t="s">
        <v>16</v>
      </c>
      <c r="D169" s="129" t="s">
        <v>16</v>
      </c>
      <c r="E169" s="129" t="s">
        <v>16</v>
      </c>
      <c r="F169" s="129" t="s">
        <v>16</v>
      </c>
      <c r="G169" s="129" t="s">
        <v>16</v>
      </c>
      <c r="H169" s="129" t="s">
        <v>16</v>
      </c>
      <c r="I169" s="129" t="s">
        <v>16</v>
      </c>
      <c r="J169" s="129" t="s">
        <v>16</v>
      </c>
      <c r="K169" s="130" t="s">
        <v>16</v>
      </c>
      <c r="L169" s="366"/>
      <c r="M169" s="366"/>
      <c r="N169" s="389"/>
      <c r="P169" s="331">
        <f>SUM(P167:P168)</f>
        <v>498353.29</v>
      </c>
      <c r="Q169" s="331">
        <f t="shared" ref="Q169:R169" si="52">SUM(Q167:Q168)</f>
        <v>19460277.129999999</v>
      </c>
      <c r="R169" s="331">
        <f t="shared" si="52"/>
        <v>246522.64</v>
      </c>
      <c r="S169" s="331">
        <f>S167+S168</f>
        <v>20205153.059999999</v>
      </c>
      <c r="T169" s="226"/>
      <c r="U169" s="226"/>
      <c r="V169" s="226"/>
      <c r="W169" s="226"/>
      <c r="X169" s="226"/>
      <c r="Y169" s="226"/>
      <c r="Z169" s="226"/>
      <c r="AA169" s="226"/>
    </row>
    <row r="170" spans="1:27" ht="31.5" customHeight="1">
      <c r="A170" s="293" t="s">
        <v>194</v>
      </c>
      <c r="B170" s="239"/>
      <c r="C170" s="17"/>
      <c r="D170" s="17"/>
      <c r="E170" s="17"/>
      <c r="F170" s="17"/>
      <c r="G170" s="17"/>
      <c r="H170" s="17"/>
      <c r="I170" s="17"/>
      <c r="J170" s="17"/>
      <c r="K170" s="18"/>
      <c r="L170" s="366"/>
      <c r="M170" s="366"/>
      <c r="N170" s="389"/>
      <c r="T170" s="226"/>
      <c r="U170" s="226"/>
      <c r="V170" s="226"/>
      <c r="W170" s="226"/>
      <c r="X170" s="226"/>
      <c r="Y170" s="226"/>
      <c r="Z170" s="226"/>
      <c r="AA170" s="226"/>
    </row>
    <row r="171" spans="1:27" ht="27" customHeight="1">
      <c r="A171" s="238" t="s">
        <v>93</v>
      </c>
      <c r="B171" s="239" t="s">
        <v>19</v>
      </c>
      <c r="C171" s="19">
        <v>117585</v>
      </c>
      <c r="D171" s="19">
        <v>136461.34</v>
      </c>
      <c r="E171" s="21">
        <f t="shared" ref="E171:E174" si="53">D171/C171*100</f>
        <v>116.05335714589447</v>
      </c>
      <c r="F171" s="17" t="s">
        <v>16</v>
      </c>
      <c r="G171" s="17" t="s">
        <v>16</v>
      </c>
      <c r="H171" s="17" t="s">
        <v>16</v>
      </c>
      <c r="I171" s="17" t="s">
        <v>16</v>
      </c>
      <c r="J171" s="17" t="s">
        <v>16</v>
      </c>
      <c r="K171" s="18" t="s">
        <v>16</v>
      </c>
      <c r="L171" s="366"/>
      <c r="M171" s="366"/>
      <c r="N171" s="389"/>
      <c r="T171" s="226"/>
      <c r="U171" s="226"/>
      <c r="V171" s="226"/>
      <c r="W171" s="226"/>
      <c r="X171" s="226"/>
      <c r="Y171" s="226"/>
      <c r="Z171" s="226"/>
      <c r="AA171" s="226"/>
    </row>
    <row r="172" spans="1:27" ht="27" customHeight="1">
      <c r="A172" s="238" t="s">
        <v>94</v>
      </c>
      <c r="B172" s="239" t="s">
        <v>22</v>
      </c>
      <c r="C172" s="19">
        <v>40160</v>
      </c>
      <c r="D172" s="19">
        <v>45975</v>
      </c>
      <c r="E172" s="21">
        <f t="shared" si="53"/>
        <v>114.47958167330677</v>
      </c>
      <c r="F172" s="17" t="s">
        <v>16</v>
      </c>
      <c r="G172" s="17" t="s">
        <v>16</v>
      </c>
      <c r="H172" s="17" t="s">
        <v>16</v>
      </c>
      <c r="I172" s="17" t="s">
        <v>16</v>
      </c>
      <c r="J172" s="17" t="s">
        <v>16</v>
      </c>
      <c r="K172" s="18" t="s">
        <v>16</v>
      </c>
      <c r="L172" s="366"/>
      <c r="M172" s="366"/>
      <c r="N172" s="389"/>
      <c r="T172" s="226"/>
      <c r="U172" s="226"/>
      <c r="V172" s="226"/>
      <c r="W172" s="226"/>
      <c r="X172" s="226"/>
      <c r="Y172" s="226"/>
      <c r="Z172" s="226"/>
      <c r="AA172" s="226"/>
    </row>
    <row r="173" spans="1:27" ht="27" customHeight="1">
      <c r="A173" s="238" t="s">
        <v>95</v>
      </c>
      <c r="B173" s="239" t="s">
        <v>22</v>
      </c>
      <c r="C173" s="19">
        <v>40160</v>
      </c>
      <c r="D173" s="19">
        <v>42472</v>
      </c>
      <c r="E173" s="21">
        <f t="shared" si="53"/>
        <v>105.75697211155379</v>
      </c>
      <c r="F173" s="17" t="s">
        <v>16</v>
      </c>
      <c r="G173" s="17" t="s">
        <v>16</v>
      </c>
      <c r="H173" s="17" t="s">
        <v>16</v>
      </c>
      <c r="I173" s="17" t="s">
        <v>16</v>
      </c>
      <c r="J173" s="17" t="s">
        <v>16</v>
      </c>
      <c r="K173" s="18" t="s">
        <v>16</v>
      </c>
      <c r="L173" s="366"/>
      <c r="M173" s="366"/>
      <c r="N173" s="389"/>
      <c r="T173" s="226"/>
      <c r="U173" s="226"/>
      <c r="V173" s="226"/>
      <c r="W173" s="226"/>
      <c r="X173" s="226"/>
      <c r="Y173" s="226"/>
      <c r="Z173" s="226"/>
      <c r="AA173" s="226"/>
    </row>
    <row r="174" spans="1:27" ht="27" customHeight="1">
      <c r="A174" s="238"/>
      <c r="B174" s="239" t="s">
        <v>19</v>
      </c>
      <c r="C174" s="19">
        <v>253708</v>
      </c>
      <c r="D174" s="19">
        <v>498187.08</v>
      </c>
      <c r="E174" s="21">
        <f t="shared" si="53"/>
        <v>196.36238510413546</v>
      </c>
      <c r="F174" s="17"/>
      <c r="G174" s="17"/>
      <c r="H174" s="17"/>
      <c r="I174" s="17"/>
      <c r="J174" s="17"/>
      <c r="K174" s="18"/>
      <c r="L174" s="366"/>
      <c r="M174" s="366"/>
      <c r="N174" s="389"/>
      <c r="T174" s="226"/>
      <c r="U174" s="226"/>
      <c r="V174" s="226"/>
      <c r="W174" s="226"/>
      <c r="X174" s="226"/>
      <c r="Y174" s="226"/>
      <c r="Z174" s="226"/>
      <c r="AA174" s="226"/>
    </row>
    <row r="175" spans="1:27" ht="27" customHeight="1">
      <c r="A175" s="293" t="s">
        <v>195</v>
      </c>
      <c r="B175" s="239"/>
      <c r="C175" s="19"/>
      <c r="D175" s="20"/>
      <c r="E175" s="21"/>
      <c r="F175" s="17"/>
      <c r="G175" s="17"/>
      <c r="H175" s="17"/>
      <c r="I175" s="17"/>
      <c r="J175" s="17"/>
      <c r="K175" s="18"/>
      <c r="L175" s="366"/>
      <c r="M175" s="366"/>
      <c r="N175" s="389"/>
      <c r="T175" s="226"/>
      <c r="U175" s="226"/>
      <c r="V175" s="226"/>
      <c r="W175" s="226"/>
      <c r="X175" s="226"/>
      <c r="Y175" s="226"/>
      <c r="Z175" s="226"/>
      <c r="AA175" s="226"/>
    </row>
    <row r="176" spans="1:27" ht="27" customHeight="1">
      <c r="A176" s="238" t="s">
        <v>93</v>
      </c>
      <c r="B176" s="239" t="s">
        <v>19</v>
      </c>
      <c r="C176" s="19">
        <v>32031</v>
      </c>
      <c r="D176" s="19">
        <v>45525.87</v>
      </c>
      <c r="E176" s="21">
        <f t="shared" ref="E176:E178" si="54">D176/C176*100</f>
        <v>142.13065467828042</v>
      </c>
      <c r="F176" s="17"/>
      <c r="G176" s="17"/>
      <c r="H176" s="17"/>
      <c r="I176" s="17"/>
      <c r="J176" s="17"/>
      <c r="K176" s="18"/>
      <c r="L176" s="366"/>
      <c r="M176" s="366"/>
      <c r="N176" s="389"/>
      <c r="T176" s="226"/>
      <c r="U176" s="226"/>
      <c r="V176" s="226"/>
      <c r="W176" s="226"/>
      <c r="X176" s="226"/>
      <c r="Y176" s="226"/>
      <c r="Z176" s="226"/>
      <c r="AA176" s="226"/>
    </row>
    <row r="177" spans="1:27" ht="27" customHeight="1">
      <c r="A177" s="238" t="s">
        <v>94</v>
      </c>
      <c r="B177" s="239" t="s">
        <v>22</v>
      </c>
      <c r="C177" s="19">
        <v>3187</v>
      </c>
      <c r="D177" s="19">
        <v>4292</v>
      </c>
      <c r="E177" s="21">
        <f t="shared" si="54"/>
        <v>134.67210542830247</v>
      </c>
      <c r="F177" s="17"/>
      <c r="G177" s="17"/>
      <c r="H177" s="17"/>
      <c r="I177" s="17"/>
      <c r="J177" s="17"/>
      <c r="K177" s="18"/>
      <c r="L177" s="366"/>
      <c r="M177" s="366"/>
      <c r="N177" s="389"/>
      <c r="T177" s="226"/>
      <c r="U177" s="226"/>
      <c r="V177" s="226"/>
      <c r="W177" s="226"/>
      <c r="X177" s="226"/>
      <c r="Y177" s="226"/>
      <c r="Z177" s="226"/>
      <c r="AA177" s="226"/>
    </row>
    <row r="178" spans="1:27" ht="27" customHeight="1">
      <c r="A178" s="238" t="s">
        <v>95</v>
      </c>
      <c r="B178" s="239" t="s">
        <v>22</v>
      </c>
      <c r="C178" s="19">
        <v>3187</v>
      </c>
      <c r="D178" s="19">
        <v>3600</v>
      </c>
      <c r="E178" s="21">
        <f t="shared" si="54"/>
        <v>112.95889551302164</v>
      </c>
      <c r="F178" s="17"/>
      <c r="G178" s="17"/>
      <c r="H178" s="17"/>
      <c r="I178" s="17"/>
      <c r="J178" s="17"/>
      <c r="K178" s="18"/>
      <c r="L178" s="366"/>
      <c r="M178" s="366"/>
      <c r="N178" s="389"/>
      <c r="T178" s="226"/>
      <c r="U178" s="226"/>
      <c r="V178" s="226"/>
      <c r="W178" s="226"/>
      <c r="X178" s="226"/>
      <c r="Y178" s="226"/>
      <c r="Z178" s="226"/>
      <c r="AA178" s="226"/>
    </row>
    <row r="179" spans="1:27" ht="27" customHeight="1">
      <c r="A179" s="293" t="s">
        <v>196</v>
      </c>
      <c r="B179" s="239"/>
      <c r="C179" s="19"/>
      <c r="D179" s="20"/>
      <c r="E179" s="21"/>
      <c r="F179" s="17"/>
      <c r="G179" s="17"/>
      <c r="H179" s="17"/>
      <c r="I179" s="17"/>
      <c r="J179" s="17"/>
      <c r="K179" s="18"/>
      <c r="L179" s="366"/>
      <c r="M179" s="366"/>
      <c r="N179" s="389"/>
      <c r="T179" s="226"/>
      <c r="U179" s="226"/>
      <c r="V179" s="226"/>
      <c r="W179" s="226"/>
      <c r="X179" s="226"/>
      <c r="Y179" s="226"/>
      <c r="Z179" s="226"/>
      <c r="AA179" s="226"/>
    </row>
    <row r="180" spans="1:27" ht="27" customHeight="1">
      <c r="A180" s="238" t="s">
        <v>93</v>
      </c>
      <c r="B180" s="239" t="s">
        <v>19</v>
      </c>
      <c r="C180" s="19">
        <v>85554</v>
      </c>
      <c r="D180" s="19">
        <v>90935.48</v>
      </c>
      <c r="E180" s="21">
        <f t="shared" ref="E180:E182" si="55">D180/C180*100</f>
        <v>106.29015592491291</v>
      </c>
      <c r="F180" s="17"/>
      <c r="G180" s="17"/>
      <c r="H180" s="17"/>
      <c r="I180" s="17"/>
      <c r="J180" s="17"/>
      <c r="K180" s="18"/>
      <c r="L180" s="366"/>
      <c r="M180" s="366"/>
      <c r="N180" s="389"/>
      <c r="T180" s="226"/>
      <c r="U180" s="226"/>
      <c r="V180" s="226"/>
      <c r="W180" s="226"/>
      <c r="X180" s="226"/>
      <c r="Y180" s="226"/>
      <c r="Z180" s="226"/>
      <c r="AA180" s="226"/>
    </row>
    <row r="181" spans="1:27" ht="27" customHeight="1">
      <c r="A181" s="238" t="s">
        <v>94</v>
      </c>
      <c r="B181" s="239" t="s">
        <v>22</v>
      </c>
      <c r="C181" s="19">
        <v>13648</v>
      </c>
      <c r="D181" s="19">
        <v>10148</v>
      </c>
      <c r="E181" s="21">
        <f t="shared" si="55"/>
        <v>74.355216881594373</v>
      </c>
      <c r="F181" s="17"/>
      <c r="G181" s="17"/>
      <c r="H181" s="17"/>
      <c r="I181" s="17"/>
      <c r="J181" s="17"/>
      <c r="K181" s="18"/>
      <c r="L181" s="366"/>
      <c r="M181" s="366"/>
      <c r="N181" s="389"/>
      <c r="T181" s="226"/>
      <c r="U181" s="226"/>
      <c r="V181" s="226"/>
      <c r="W181" s="226"/>
      <c r="X181" s="226"/>
      <c r="Y181" s="226"/>
      <c r="Z181" s="226"/>
      <c r="AA181" s="226"/>
    </row>
    <row r="182" spans="1:27" ht="27" customHeight="1">
      <c r="A182" s="238" t="s">
        <v>95</v>
      </c>
      <c r="B182" s="239" t="s">
        <v>22</v>
      </c>
      <c r="C182" s="19">
        <v>13648</v>
      </c>
      <c r="D182" s="19">
        <v>7546</v>
      </c>
      <c r="E182" s="21">
        <f t="shared" si="55"/>
        <v>55.290152403282534</v>
      </c>
      <c r="F182" s="17"/>
      <c r="G182" s="17"/>
      <c r="H182" s="17"/>
      <c r="I182" s="17"/>
      <c r="J182" s="17"/>
      <c r="K182" s="18"/>
      <c r="L182" s="366"/>
      <c r="M182" s="366"/>
      <c r="N182" s="389"/>
      <c r="T182" s="226"/>
      <c r="U182" s="226"/>
      <c r="V182" s="226"/>
      <c r="W182" s="226"/>
      <c r="X182" s="226"/>
      <c r="Y182" s="226"/>
      <c r="Z182" s="226"/>
      <c r="AA182" s="226"/>
    </row>
    <row r="183" spans="1:27" ht="27" customHeight="1">
      <c r="A183" s="293" t="s">
        <v>197</v>
      </c>
      <c r="B183" s="239"/>
      <c r="C183" s="19"/>
      <c r="D183" s="20"/>
      <c r="E183" s="21"/>
      <c r="F183" s="17"/>
      <c r="G183" s="17"/>
      <c r="H183" s="17"/>
      <c r="I183" s="17"/>
      <c r="J183" s="17"/>
      <c r="K183" s="18"/>
      <c r="L183" s="366"/>
      <c r="M183" s="366"/>
      <c r="N183" s="389"/>
      <c r="T183" s="226"/>
      <c r="U183" s="226"/>
      <c r="V183" s="226"/>
      <c r="W183" s="226"/>
      <c r="X183" s="226"/>
      <c r="Y183" s="226"/>
      <c r="Z183" s="226"/>
      <c r="AA183" s="226"/>
    </row>
    <row r="184" spans="1:27" ht="27" customHeight="1">
      <c r="A184" s="238" t="s">
        <v>94</v>
      </c>
      <c r="B184" s="239" t="s">
        <v>22</v>
      </c>
      <c r="C184" s="19">
        <v>23325</v>
      </c>
      <c r="D184" s="19">
        <v>31781</v>
      </c>
      <c r="E184" s="21">
        <f t="shared" ref="E184:E187" si="56">D184/C184*100</f>
        <v>136.2529474812433</v>
      </c>
      <c r="F184" s="17"/>
      <c r="G184" s="17"/>
      <c r="H184" s="17"/>
      <c r="I184" s="17"/>
      <c r="J184" s="17"/>
      <c r="K184" s="18"/>
      <c r="L184" s="366"/>
      <c r="M184" s="366"/>
      <c r="N184" s="389"/>
      <c r="T184" s="226"/>
      <c r="U184" s="226"/>
      <c r="V184" s="226"/>
      <c r="W184" s="226"/>
      <c r="X184" s="226"/>
      <c r="Y184" s="226"/>
      <c r="Z184" s="226"/>
      <c r="AA184" s="226"/>
    </row>
    <row r="185" spans="1:27" ht="27" customHeight="1">
      <c r="A185" s="238" t="s">
        <v>95</v>
      </c>
      <c r="B185" s="239" t="s">
        <v>22</v>
      </c>
      <c r="C185" s="19">
        <v>23325</v>
      </c>
      <c r="D185" s="19">
        <v>31525</v>
      </c>
      <c r="E185" s="21">
        <f t="shared" si="56"/>
        <v>135.15541264737405</v>
      </c>
      <c r="F185" s="17"/>
      <c r="G185" s="17"/>
      <c r="H185" s="17"/>
      <c r="I185" s="17"/>
      <c r="J185" s="17"/>
      <c r="K185" s="18"/>
      <c r="L185" s="366"/>
      <c r="M185" s="366"/>
      <c r="N185" s="389"/>
      <c r="T185" s="226"/>
      <c r="U185" s="226"/>
      <c r="V185" s="226"/>
      <c r="W185" s="226"/>
      <c r="X185" s="226"/>
      <c r="Y185" s="226"/>
      <c r="Z185" s="226"/>
      <c r="AA185" s="226"/>
    </row>
    <row r="186" spans="1:27" ht="27" customHeight="1">
      <c r="A186" s="293" t="s">
        <v>96</v>
      </c>
      <c r="B186" s="239" t="s">
        <v>134</v>
      </c>
      <c r="C186" s="19">
        <v>2157</v>
      </c>
      <c r="D186" s="19">
        <v>2107</v>
      </c>
      <c r="E186" s="21">
        <f t="shared" si="56"/>
        <v>97.681965693092252</v>
      </c>
      <c r="F186" s="17"/>
      <c r="G186" s="17"/>
      <c r="H186" s="17"/>
      <c r="I186" s="17"/>
      <c r="J186" s="17"/>
      <c r="K186" s="18"/>
      <c r="L186" s="366"/>
      <c r="M186" s="366"/>
      <c r="N186" s="394"/>
      <c r="T186" s="226"/>
      <c r="U186" s="226"/>
      <c r="V186" s="226"/>
      <c r="W186" s="226"/>
      <c r="X186" s="226"/>
      <c r="Y186" s="226"/>
      <c r="Z186" s="226"/>
      <c r="AA186" s="226"/>
    </row>
    <row r="187" spans="1:27" ht="27" customHeight="1">
      <c r="A187" s="235" t="s">
        <v>233</v>
      </c>
      <c r="B187" s="236" t="s">
        <v>22</v>
      </c>
      <c r="C187" s="12">
        <f>C193+C196+C199</f>
        <v>6890</v>
      </c>
      <c r="D187" s="12">
        <f>D193+D196+D199</f>
        <v>7666</v>
      </c>
      <c r="E187" s="13">
        <f t="shared" si="56"/>
        <v>111.26269956458637</v>
      </c>
      <c r="F187" s="14"/>
      <c r="G187" s="14"/>
      <c r="H187" s="14"/>
      <c r="I187" s="14">
        <v>17437285</v>
      </c>
      <c r="J187" s="13">
        <v>12641091.549999999</v>
      </c>
      <c r="K187" s="68">
        <f>J187/I187*100</f>
        <v>72.494608822417021</v>
      </c>
      <c r="L187" s="387" t="s">
        <v>20</v>
      </c>
      <c r="M187" s="387" t="s">
        <v>21</v>
      </c>
      <c r="N187" s="398" t="s">
        <v>198</v>
      </c>
      <c r="O187" s="337"/>
      <c r="T187" s="226"/>
      <c r="U187" s="226">
        <v>11259785.23</v>
      </c>
      <c r="V187" s="226"/>
      <c r="W187" s="226"/>
      <c r="X187" s="226"/>
      <c r="Y187" s="226"/>
      <c r="Z187" s="226"/>
      <c r="AA187" s="226"/>
    </row>
    <row r="188" spans="1:27" ht="27" customHeight="1">
      <c r="A188" s="238" t="s">
        <v>23</v>
      </c>
      <c r="B188" s="239"/>
      <c r="C188" s="17" t="s">
        <v>16</v>
      </c>
      <c r="D188" s="17" t="s">
        <v>16</v>
      </c>
      <c r="E188" s="17" t="s">
        <v>16</v>
      </c>
      <c r="F188" s="17" t="s">
        <v>16</v>
      </c>
      <c r="G188" s="17" t="s">
        <v>16</v>
      </c>
      <c r="H188" s="17" t="s">
        <v>16</v>
      </c>
      <c r="I188" s="17" t="s">
        <v>16</v>
      </c>
      <c r="J188" s="17" t="s">
        <v>16</v>
      </c>
      <c r="K188" s="18" t="s">
        <v>16</v>
      </c>
      <c r="L188" s="366"/>
      <c r="M188" s="366"/>
      <c r="N188" s="389"/>
      <c r="T188" s="226"/>
      <c r="U188" s="226"/>
      <c r="V188" s="226"/>
      <c r="W188" s="226"/>
      <c r="X188" s="226"/>
      <c r="Y188" s="226"/>
      <c r="Z188" s="226"/>
      <c r="AA188" s="226"/>
    </row>
    <row r="189" spans="1:27" ht="27" customHeight="1">
      <c r="A189" s="238" t="s">
        <v>97</v>
      </c>
      <c r="B189" s="239" t="s">
        <v>98</v>
      </c>
      <c r="C189" s="19">
        <v>27</v>
      </c>
      <c r="D189" s="20">
        <v>17</v>
      </c>
      <c r="E189" s="21">
        <f t="shared" ref="E189:E191" si="57">D189/C189*100</f>
        <v>62.962962962962962</v>
      </c>
      <c r="F189" s="17"/>
      <c r="G189" s="17"/>
      <c r="H189" s="17"/>
      <c r="I189" s="17"/>
      <c r="J189" s="17"/>
      <c r="K189" s="18"/>
      <c r="L189" s="366"/>
      <c r="M189" s="366"/>
      <c r="N189" s="389"/>
      <c r="T189" s="226"/>
      <c r="U189" s="226"/>
      <c r="V189" s="226"/>
      <c r="W189" s="226"/>
      <c r="X189" s="226"/>
      <c r="Y189" s="226"/>
      <c r="Z189" s="226"/>
      <c r="AA189" s="226"/>
    </row>
    <row r="190" spans="1:27" ht="27" customHeight="1">
      <c r="A190" s="238" t="s">
        <v>99</v>
      </c>
      <c r="B190" s="239" t="s">
        <v>98</v>
      </c>
      <c r="C190" s="19">
        <v>27</v>
      </c>
      <c r="D190" s="20">
        <v>17</v>
      </c>
      <c r="E190" s="21">
        <f t="shared" si="57"/>
        <v>62.962962962962962</v>
      </c>
      <c r="F190" s="17"/>
      <c r="G190" s="17"/>
      <c r="H190" s="17"/>
      <c r="I190" s="17"/>
      <c r="J190" s="17"/>
      <c r="K190" s="18"/>
      <c r="L190" s="366"/>
      <c r="M190" s="366"/>
      <c r="N190" s="389"/>
      <c r="T190" s="226"/>
      <c r="U190" s="226"/>
      <c r="V190" s="226"/>
      <c r="W190" s="226"/>
      <c r="X190" s="226"/>
      <c r="Y190" s="226"/>
      <c r="Z190" s="226"/>
      <c r="AA190" s="226"/>
    </row>
    <row r="191" spans="1:27" ht="27" customHeight="1">
      <c r="A191" s="238" t="s">
        <v>100</v>
      </c>
      <c r="B191" s="239" t="s">
        <v>98</v>
      </c>
      <c r="C191" s="19">
        <v>27</v>
      </c>
      <c r="D191" s="20">
        <v>14</v>
      </c>
      <c r="E191" s="21">
        <f t="shared" si="57"/>
        <v>51.851851851851848</v>
      </c>
      <c r="F191" s="17"/>
      <c r="G191" s="17"/>
      <c r="H191" s="17"/>
      <c r="I191" s="17"/>
      <c r="J191" s="17"/>
      <c r="K191" s="18"/>
      <c r="L191" s="366"/>
      <c r="M191" s="366"/>
      <c r="N191" s="389"/>
      <c r="T191" s="226"/>
      <c r="U191" s="226"/>
      <c r="V191" s="226"/>
      <c r="W191" s="226"/>
      <c r="X191" s="226"/>
      <c r="Y191" s="226"/>
      <c r="Z191" s="226"/>
      <c r="AA191" s="226"/>
    </row>
    <row r="192" spans="1:27" ht="27" customHeight="1">
      <c r="A192" s="294" t="s">
        <v>101</v>
      </c>
      <c r="B192" s="288"/>
      <c r="C192" s="125"/>
      <c r="D192" s="126"/>
      <c r="E192" s="127"/>
      <c r="F192" s="17"/>
      <c r="G192" s="17"/>
      <c r="H192" s="17"/>
      <c r="I192" s="17"/>
      <c r="J192" s="17"/>
      <c r="K192" s="18"/>
      <c r="L192" s="366"/>
      <c r="M192" s="366"/>
      <c r="N192" s="389"/>
      <c r="T192" s="226"/>
      <c r="U192" s="226"/>
      <c r="V192" s="226"/>
      <c r="W192" s="226"/>
      <c r="X192" s="226"/>
      <c r="Y192" s="226"/>
      <c r="Z192" s="226"/>
      <c r="AA192" s="226"/>
    </row>
    <row r="193" spans="1:27" ht="27" customHeight="1">
      <c r="A193" s="238" t="s">
        <v>229</v>
      </c>
      <c r="B193" s="239" t="s">
        <v>22</v>
      </c>
      <c r="C193" s="19">
        <v>6076</v>
      </c>
      <c r="D193" s="20">
        <v>6727</v>
      </c>
      <c r="E193" s="21">
        <f t="shared" ref="E193:E194" si="58">D193/C193*100</f>
        <v>110.71428571428572</v>
      </c>
      <c r="F193" s="17"/>
      <c r="G193" s="17"/>
      <c r="H193" s="17"/>
      <c r="I193" s="17"/>
      <c r="J193" s="17"/>
      <c r="K193" s="18"/>
      <c r="L193" s="366"/>
      <c r="M193" s="366"/>
      <c r="N193" s="389"/>
      <c r="T193" s="226"/>
      <c r="U193" s="226"/>
      <c r="V193" s="226"/>
      <c r="W193" s="226"/>
      <c r="X193" s="226"/>
      <c r="Y193" s="226"/>
      <c r="Z193" s="226"/>
      <c r="AA193" s="226"/>
    </row>
    <row r="194" spans="1:27" ht="27" customHeight="1">
      <c r="A194" s="238" t="s">
        <v>227</v>
      </c>
      <c r="B194" s="239" t="s">
        <v>22</v>
      </c>
      <c r="C194" s="19">
        <v>6076</v>
      </c>
      <c r="D194" s="20">
        <v>5024</v>
      </c>
      <c r="E194" s="21">
        <f t="shared" si="58"/>
        <v>82.685977616853194</v>
      </c>
      <c r="F194" s="17"/>
      <c r="G194" s="17"/>
      <c r="H194" s="17"/>
      <c r="I194" s="17"/>
      <c r="J194" s="17"/>
      <c r="K194" s="18"/>
      <c r="L194" s="366"/>
      <c r="M194" s="366"/>
      <c r="N194" s="389"/>
      <c r="T194" s="226"/>
      <c r="U194" s="226"/>
      <c r="V194" s="226"/>
      <c r="W194" s="226"/>
      <c r="X194" s="226"/>
      <c r="Y194" s="226"/>
      <c r="Z194" s="226"/>
      <c r="AA194" s="226"/>
    </row>
    <row r="195" spans="1:27" ht="27" customHeight="1">
      <c r="A195" s="294" t="s">
        <v>226</v>
      </c>
      <c r="B195" s="288"/>
      <c r="C195" s="125"/>
      <c r="D195" s="126"/>
      <c r="E195" s="127"/>
      <c r="F195" s="17"/>
      <c r="G195" s="17"/>
      <c r="H195" s="17"/>
      <c r="I195" s="17"/>
      <c r="J195" s="17"/>
      <c r="K195" s="18"/>
      <c r="L195" s="366"/>
      <c r="M195" s="366"/>
      <c r="N195" s="389"/>
      <c r="T195" s="226"/>
      <c r="U195" s="226"/>
      <c r="V195" s="226"/>
      <c r="W195" s="226"/>
      <c r="X195" s="226"/>
      <c r="Y195" s="226"/>
      <c r="Z195" s="226"/>
      <c r="AA195" s="226"/>
    </row>
    <row r="196" spans="1:27" ht="27" customHeight="1">
      <c r="A196" s="238" t="s">
        <v>231</v>
      </c>
      <c r="B196" s="239" t="s">
        <v>22</v>
      </c>
      <c r="C196" s="19">
        <v>250</v>
      </c>
      <c r="D196" s="20">
        <v>518</v>
      </c>
      <c r="E196" s="21">
        <f t="shared" ref="E196:E199" si="59">D196/C196*100</f>
        <v>207.20000000000002</v>
      </c>
      <c r="F196" s="17"/>
      <c r="G196" s="17"/>
      <c r="H196" s="17"/>
      <c r="I196" s="17"/>
      <c r="J196" s="17"/>
      <c r="K196" s="18"/>
      <c r="L196" s="366"/>
      <c r="M196" s="366"/>
      <c r="N196" s="389"/>
      <c r="T196" s="226"/>
      <c r="U196" s="226"/>
      <c r="V196" s="226"/>
      <c r="W196" s="226"/>
      <c r="X196" s="226"/>
      <c r="Y196" s="226"/>
      <c r="Z196" s="226"/>
      <c r="AA196" s="226"/>
    </row>
    <row r="197" spans="1:27" ht="27" customHeight="1">
      <c r="A197" s="240" t="s">
        <v>228</v>
      </c>
      <c r="B197" s="241" t="s">
        <v>22</v>
      </c>
      <c r="C197" s="22">
        <v>250</v>
      </c>
      <c r="D197" s="23">
        <v>355</v>
      </c>
      <c r="E197" s="24">
        <f t="shared" si="59"/>
        <v>142</v>
      </c>
      <c r="F197" s="25"/>
      <c r="G197" s="25"/>
      <c r="H197" s="25"/>
      <c r="I197" s="25"/>
      <c r="J197" s="25"/>
      <c r="K197" s="26"/>
      <c r="L197" s="366"/>
      <c r="M197" s="366"/>
      <c r="N197" s="389"/>
      <c r="T197" s="226"/>
      <c r="U197" s="226"/>
      <c r="V197" s="226"/>
      <c r="W197" s="226"/>
      <c r="X197" s="226"/>
      <c r="Y197" s="226"/>
      <c r="Z197" s="226"/>
      <c r="AA197" s="226"/>
    </row>
    <row r="198" spans="1:27" ht="27" customHeight="1">
      <c r="A198" s="343" t="s">
        <v>230</v>
      </c>
      <c r="B198" s="344"/>
      <c r="C198" s="345"/>
      <c r="D198" s="346"/>
      <c r="E198" s="347"/>
      <c r="F198" s="100"/>
      <c r="G198" s="100"/>
      <c r="H198" s="100"/>
      <c r="I198" s="100"/>
      <c r="J198" s="100"/>
      <c r="K198" s="100"/>
      <c r="L198" s="366"/>
      <c r="M198" s="366"/>
      <c r="N198" s="389"/>
      <c r="T198" s="226"/>
      <c r="U198" s="226"/>
      <c r="V198" s="226"/>
      <c r="W198" s="226"/>
      <c r="X198" s="226"/>
      <c r="Y198" s="226"/>
      <c r="Z198" s="226"/>
      <c r="AA198" s="226"/>
    </row>
    <row r="199" spans="1:27" ht="27" customHeight="1">
      <c r="A199" s="260" t="s">
        <v>232</v>
      </c>
      <c r="B199" s="342" t="s">
        <v>22</v>
      </c>
      <c r="C199" s="348">
        <v>564</v>
      </c>
      <c r="D199" s="206">
        <v>421</v>
      </c>
      <c r="E199" s="348">
        <f t="shared" si="59"/>
        <v>74.645390070921991</v>
      </c>
      <c r="F199" s="348"/>
      <c r="G199" s="348"/>
      <c r="H199" s="348"/>
      <c r="I199" s="348"/>
      <c r="J199" s="348"/>
      <c r="K199" s="348"/>
      <c r="L199" s="366"/>
      <c r="M199" s="366"/>
      <c r="N199" s="389"/>
      <c r="T199" s="226"/>
      <c r="U199" s="226"/>
      <c r="V199" s="226"/>
      <c r="W199" s="226"/>
      <c r="X199" s="226"/>
      <c r="Y199" s="226"/>
      <c r="Z199" s="226"/>
      <c r="AA199" s="226"/>
    </row>
    <row r="200" spans="1:27" ht="27" customHeight="1">
      <c r="A200" s="282" t="s">
        <v>102</v>
      </c>
      <c r="B200" s="283"/>
      <c r="C200" s="99"/>
      <c r="D200" s="99"/>
      <c r="E200" s="99"/>
      <c r="F200" s="99"/>
      <c r="G200" s="99"/>
      <c r="H200" s="99"/>
      <c r="I200" s="99">
        <f>I201+I213</f>
        <v>2196325</v>
      </c>
      <c r="J200" s="99">
        <f>J201+J213</f>
        <v>894515.63999999897</v>
      </c>
      <c r="K200" s="99">
        <f t="shared" ref="K200:K201" si="60">J200/I200*100</f>
        <v>40.727835816648216</v>
      </c>
      <c r="L200" s="283"/>
      <c r="M200" s="283"/>
      <c r="N200" s="295"/>
      <c r="O200" s="334"/>
      <c r="T200" s="226"/>
      <c r="U200" s="226"/>
      <c r="V200" s="226"/>
      <c r="W200" s="226"/>
      <c r="X200" s="226"/>
      <c r="Y200" s="226"/>
      <c r="Z200" s="226"/>
      <c r="AA200" s="226"/>
    </row>
    <row r="201" spans="1:27" ht="27" customHeight="1">
      <c r="A201" s="296" t="s">
        <v>103</v>
      </c>
      <c r="B201" s="297"/>
      <c r="C201" s="131">
        <f t="shared" ref="C201" si="61">C207</f>
        <v>4000</v>
      </c>
      <c r="D201" s="357">
        <f>D206</f>
        <v>6067.54</v>
      </c>
      <c r="E201" s="131">
        <f>E206</f>
        <v>151.6885</v>
      </c>
      <c r="F201" s="131"/>
      <c r="G201" s="131"/>
      <c r="H201" s="131"/>
      <c r="I201" s="131">
        <v>907945</v>
      </c>
      <c r="J201" s="131">
        <v>349847</v>
      </c>
      <c r="K201" s="132">
        <f t="shared" si="60"/>
        <v>38.531739257333868</v>
      </c>
      <c r="L201" s="387" t="s">
        <v>20</v>
      </c>
      <c r="M201" s="387" t="s">
        <v>21</v>
      </c>
      <c r="N201" s="398" t="s">
        <v>199</v>
      </c>
      <c r="O201" s="337"/>
      <c r="T201" s="226"/>
      <c r="U201" s="226">
        <v>262532</v>
      </c>
      <c r="V201" s="226"/>
      <c r="W201" s="226"/>
      <c r="X201" s="226"/>
      <c r="Y201" s="226"/>
      <c r="Z201" s="226"/>
      <c r="AA201" s="226"/>
    </row>
    <row r="202" spans="1:27" ht="27" customHeight="1">
      <c r="A202" s="238" t="s">
        <v>23</v>
      </c>
      <c r="B202" s="239" t="s">
        <v>16</v>
      </c>
      <c r="C202" s="17" t="s">
        <v>16</v>
      </c>
      <c r="D202" s="17" t="s">
        <v>16</v>
      </c>
      <c r="E202" s="17" t="s">
        <v>16</v>
      </c>
      <c r="F202" s="17" t="s">
        <v>16</v>
      </c>
      <c r="G202" s="17" t="s">
        <v>16</v>
      </c>
      <c r="H202" s="17" t="s">
        <v>16</v>
      </c>
      <c r="I202" s="17" t="s">
        <v>16</v>
      </c>
      <c r="J202" s="17" t="s">
        <v>16</v>
      </c>
      <c r="K202" s="18" t="s">
        <v>16</v>
      </c>
      <c r="L202" s="387"/>
      <c r="M202" s="387"/>
      <c r="N202" s="399"/>
      <c r="O202" s="337"/>
      <c r="T202" s="226"/>
      <c r="U202" s="226"/>
      <c r="V202" s="226"/>
      <c r="W202" s="226"/>
      <c r="X202" s="226"/>
      <c r="Y202" s="226"/>
      <c r="Z202" s="226"/>
      <c r="AA202" s="226"/>
    </row>
    <row r="203" spans="1:27" ht="27" customHeight="1">
      <c r="A203" s="238" t="s">
        <v>104</v>
      </c>
      <c r="B203" s="239" t="s">
        <v>19</v>
      </c>
      <c r="C203" s="19">
        <v>4000</v>
      </c>
      <c r="D203" s="20">
        <v>4977.41</v>
      </c>
      <c r="E203" s="21">
        <f t="shared" ref="E203:E209" si="62">D203/C203*100</f>
        <v>124.43525</v>
      </c>
      <c r="F203" s="17"/>
      <c r="G203" s="17"/>
      <c r="H203" s="17"/>
      <c r="I203" s="17"/>
      <c r="J203" s="17"/>
      <c r="K203" s="18"/>
      <c r="L203" s="387"/>
      <c r="M203" s="387"/>
      <c r="N203" s="399"/>
      <c r="O203" s="337"/>
      <c r="T203" s="226"/>
      <c r="U203" s="226"/>
      <c r="V203" s="226"/>
      <c r="W203" s="226"/>
      <c r="X203" s="226"/>
      <c r="Y203" s="226"/>
      <c r="Z203" s="226"/>
      <c r="AA203" s="226"/>
    </row>
    <row r="204" spans="1:27" ht="27" customHeight="1">
      <c r="A204" s="238" t="s">
        <v>105</v>
      </c>
      <c r="B204" s="239" t="s">
        <v>36</v>
      </c>
      <c r="C204" s="19">
        <v>42</v>
      </c>
      <c r="D204" s="20">
        <v>37</v>
      </c>
      <c r="E204" s="21">
        <f t="shared" si="62"/>
        <v>88.095238095238088</v>
      </c>
      <c r="F204" s="17"/>
      <c r="G204" s="17"/>
      <c r="H204" s="17"/>
      <c r="I204" s="17"/>
      <c r="J204" s="17"/>
      <c r="K204" s="18"/>
      <c r="L204" s="387"/>
      <c r="M204" s="387"/>
      <c r="N204" s="399"/>
      <c r="O204" s="337"/>
      <c r="T204" s="226"/>
      <c r="U204" s="226"/>
      <c r="V204" s="226"/>
      <c r="W204" s="226"/>
      <c r="X204" s="226"/>
      <c r="Y204" s="226"/>
      <c r="Z204" s="226"/>
      <c r="AA204" s="226"/>
    </row>
    <row r="205" spans="1:27" ht="27" customHeight="1">
      <c r="A205" s="238" t="s">
        <v>106</v>
      </c>
      <c r="B205" s="239" t="s">
        <v>36</v>
      </c>
      <c r="C205" s="19">
        <v>42</v>
      </c>
      <c r="D205" s="20">
        <v>49</v>
      </c>
      <c r="E205" s="21">
        <f t="shared" si="62"/>
        <v>116.66666666666667</v>
      </c>
      <c r="F205" s="17"/>
      <c r="G205" s="17"/>
      <c r="H205" s="17"/>
      <c r="I205" s="17"/>
      <c r="J205" s="17"/>
      <c r="K205" s="18"/>
      <c r="L205" s="387"/>
      <c r="M205" s="387"/>
      <c r="N205" s="399"/>
      <c r="O205" s="337"/>
      <c r="T205" s="226"/>
      <c r="U205" s="226"/>
      <c r="V205" s="226"/>
      <c r="W205" s="226"/>
      <c r="X205" s="226"/>
      <c r="Y205" s="226"/>
      <c r="Z205" s="226"/>
      <c r="AA205" s="226"/>
    </row>
    <row r="206" spans="1:27" ht="27" customHeight="1">
      <c r="A206" s="238" t="s">
        <v>107</v>
      </c>
      <c r="B206" s="239" t="s">
        <v>19</v>
      </c>
      <c r="C206" s="19">
        <v>4000</v>
      </c>
      <c r="D206" s="20">
        <v>6067.54</v>
      </c>
      <c r="E206" s="21">
        <f t="shared" si="62"/>
        <v>151.6885</v>
      </c>
      <c r="F206" s="17"/>
      <c r="G206" s="17"/>
      <c r="H206" s="17"/>
      <c r="I206" s="17"/>
      <c r="J206" s="17"/>
      <c r="K206" s="18"/>
      <c r="L206" s="387"/>
      <c r="M206" s="387"/>
      <c r="N206" s="399"/>
      <c r="O206" s="337"/>
      <c r="T206" s="226"/>
      <c r="U206" s="226"/>
      <c r="V206" s="226"/>
      <c r="W206" s="226"/>
      <c r="X206" s="226"/>
      <c r="Y206" s="226"/>
      <c r="Z206" s="226"/>
      <c r="AA206" s="226"/>
    </row>
    <row r="207" spans="1:27" ht="27" customHeight="1">
      <c r="A207" s="238" t="s">
        <v>108</v>
      </c>
      <c r="B207" s="239" t="s">
        <v>19</v>
      </c>
      <c r="C207" s="19">
        <v>4000</v>
      </c>
      <c r="D207" s="20">
        <v>4015</v>
      </c>
      <c r="E207" s="21">
        <f t="shared" si="62"/>
        <v>100.37499999999999</v>
      </c>
      <c r="F207" s="17"/>
      <c r="G207" s="17"/>
      <c r="H207" s="17"/>
      <c r="I207" s="17"/>
      <c r="J207" s="17"/>
      <c r="K207" s="18"/>
      <c r="L207" s="387"/>
      <c r="M207" s="387"/>
      <c r="N207" s="399"/>
      <c r="O207" s="337"/>
      <c r="T207" s="226"/>
      <c r="U207" s="226"/>
      <c r="V207" s="226"/>
      <c r="W207" s="226"/>
      <c r="X207" s="226"/>
      <c r="Y207" s="226"/>
      <c r="Z207" s="226"/>
      <c r="AA207" s="226"/>
    </row>
    <row r="208" spans="1:27" ht="27" customHeight="1">
      <c r="A208" s="240" t="s">
        <v>109</v>
      </c>
      <c r="B208" s="241" t="s">
        <v>19</v>
      </c>
      <c r="C208" s="22">
        <v>4000</v>
      </c>
      <c r="D208" s="20">
        <v>689.17</v>
      </c>
      <c r="E208" s="55">
        <f t="shared" si="62"/>
        <v>17.22925</v>
      </c>
      <c r="F208" s="25"/>
      <c r="G208" s="25"/>
      <c r="H208" s="25"/>
      <c r="I208" s="25"/>
      <c r="J208" s="25"/>
      <c r="K208" s="26"/>
      <c r="L208" s="387"/>
      <c r="M208" s="387"/>
      <c r="N208" s="399"/>
      <c r="O208" s="337"/>
      <c r="T208" s="226"/>
      <c r="U208" s="226"/>
      <c r="V208" s="226"/>
      <c r="W208" s="226"/>
      <c r="X208" s="226"/>
      <c r="Y208" s="226"/>
      <c r="Z208" s="226"/>
      <c r="AA208" s="226"/>
    </row>
    <row r="209" spans="1:27" ht="27" customHeight="1">
      <c r="A209" s="260" t="s">
        <v>110</v>
      </c>
      <c r="B209" s="237" t="s">
        <v>19</v>
      </c>
      <c r="C209" s="101">
        <v>4000</v>
      </c>
      <c r="D209" s="20">
        <v>455.22</v>
      </c>
      <c r="E209" s="207">
        <f t="shared" si="62"/>
        <v>11.3805</v>
      </c>
      <c r="F209" s="100"/>
      <c r="G209" s="100"/>
      <c r="H209" s="100"/>
      <c r="I209" s="100"/>
      <c r="J209" s="100"/>
      <c r="K209" s="100"/>
      <c r="L209" s="387"/>
      <c r="M209" s="387"/>
      <c r="N209" s="399"/>
      <c r="O209" s="337"/>
      <c r="T209" s="226"/>
      <c r="U209" s="226"/>
      <c r="V209" s="226"/>
      <c r="W209" s="226"/>
      <c r="X209" s="226"/>
      <c r="Y209" s="226"/>
      <c r="Z209" s="226"/>
      <c r="AA209" s="226"/>
    </row>
    <row r="210" spans="1:27" ht="27" hidden="1" customHeight="1">
      <c r="A210" s="242"/>
      <c r="B210" s="243"/>
      <c r="C210" s="27"/>
      <c r="D210" s="56"/>
      <c r="E210" s="56"/>
      <c r="F210" s="30"/>
      <c r="G210" s="30"/>
      <c r="H210" s="30"/>
      <c r="I210" s="30"/>
      <c r="J210" s="30"/>
      <c r="K210" s="31"/>
      <c r="L210" s="387"/>
      <c r="M210" s="387"/>
      <c r="N210" s="399"/>
      <c r="O210" s="337"/>
      <c r="T210" s="226"/>
      <c r="U210" s="226"/>
      <c r="V210" s="226"/>
      <c r="W210" s="226"/>
      <c r="X210" s="226"/>
      <c r="Y210" s="226"/>
      <c r="Z210" s="226"/>
      <c r="AA210" s="226"/>
    </row>
    <row r="211" spans="1:27" ht="27" hidden="1" customHeight="1">
      <c r="A211" s="244"/>
      <c r="B211" s="245"/>
      <c r="C211" s="32"/>
      <c r="D211" s="58"/>
      <c r="E211" s="58"/>
      <c r="F211" s="35"/>
      <c r="G211" s="35"/>
      <c r="H211" s="35"/>
      <c r="I211" s="35"/>
      <c r="J211" s="35"/>
      <c r="K211" s="36"/>
      <c r="L211" s="387"/>
      <c r="M211" s="387"/>
      <c r="N211" s="399"/>
      <c r="O211" s="337"/>
      <c r="T211" s="226"/>
      <c r="U211" s="226"/>
      <c r="V211" s="226"/>
      <c r="W211" s="226"/>
      <c r="X211" s="226"/>
      <c r="Y211" s="226"/>
      <c r="Z211" s="226"/>
      <c r="AA211" s="226"/>
    </row>
    <row r="212" spans="1:27" ht="27" hidden="1" customHeight="1">
      <c r="A212" s="246"/>
      <c r="B212" s="247"/>
      <c r="C212" s="37"/>
      <c r="D212" s="133"/>
      <c r="E212" s="133"/>
      <c r="F212" s="40"/>
      <c r="G212" s="40"/>
      <c r="H212" s="40"/>
      <c r="I212" s="40"/>
      <c r="J212" s="40"/>
      <c r="K212" s="41"/>
      <c r="L212" s="387"/>
      <c r="M212" s="387"/>
      <c r="N212" s="399"/>
      <c r="O212" s="337"/>
      <c r="T212" s="226"/>
      <c r="U212" s="226"/>
      <c r="V212" s="226"/>
      <c r="W212" s="226"/>
      <c r="X212" s="226"/>
      <c r="Y212" s="226"/>
      <c r="Z212" s="226"/>
      <c r="AA212" s="226"/>
    </row>
    <row r="213" spans="1:27" ht="27" customHeight="1">
      <c r="A213" s="296" t="s">
        <v>111</v>
      </c>
      <c r="B213" s="297"/>
      <c r="C213" s="131"/>
      <c r="D213" s="131"/>
      <c r="E213" s="131"/>
      <c r="F213" s="131"/>
      <c r="G213" s="131"/>
      <c r="H213" s="131"/>
      <c r="I213" s="131">
        <v>1288380</v>
      </c>
      <c r="J213" s="134">
        <v>544668.63999999897</v>
      </c>
      <c r="K213" s="135">
        <f>J213/I213*100</f>
        <v>42.27546531302869</v>
      </c>
      <c r="L213" s="387" t="s">
        <v>20</v>
      </c>
      <c r="M213" s="387" t="s">
        <v>21</v>
      </c>
      <c r="N213" s="398" t="s">
        <v>200</v>
      </c>
      <c r="O213" s="337"/>
      <c r="T213" s="226"/>
      <c r="U213" s="226">
        <v>375702</v>
      </c>
      <c r="V213" s="226"/>
      <c r="W213" s="226"/>
      <c r="X213" s="226"/>
      <c r="Y213" s="226"/>
      <c r="Z213" s="226"/>
      <c r="AA213" s="226"/>
    </row>
    <row r="214" spans="1:27" ht="27" customHeight="1">
      <c r="A214" s="238" t="s">
        <v>23</v>
      </c>
      <c r="B214" s="239" t="s">
        <v>16</v>
      </c>
      <c r="C214" s="17" t="s">
        <v>16</v>
      </c>
      <c r="D214" s="17" t="s">
        <v>16</v>
      </c>
      <c r="E214" s="17" t="s">
        <v>16</v>
      </c>
      <c r="F214" s="17" t="s">
        <v>16</v>
      </c>
      <c r="G214" s="17" t="s">
        <v>16</v>
      </c>
      <c r="H214" s="17" t="s">
        <v>16</v>
      </c>
      <c r="I214" s="17" t="s">
        <v>16</v>
      </c>
      <c r="J214" s="17" t="s">
        <v>16</v>
      </c>
      <c r="K214" s="18" t="s">
        <v>16</v>
      </c>
      <c r="L214" s="366"/>
      <c r="M214" s="366"/>
      <c r="N214" s="389"/>
      <c r="T214" s="226"/>
      <c r="U214" s="226"/>
      <c r="V214" s="226"/>
      <c r="W214" s="226"/>
      <c r="X214" s="226"/>
      <c r="Y214" s="226"/>
      <c r="Z214" s="226"/>
      <c r="AA214" s="226"/>
    </row>
    <row r="215" spans="1:27" ht="27" customHeight="1">
      <c r="A215" s="238" t="s">
        <v>112</v>
      </c>
      <c r="B215" s="239" t="s">
        <v>19</v>
      </c>
      <c r="C215" s="19">
        <v>710</v>
      </c>
      <c r="D215" s="47">
        <v>812.83</v>
      </c>
      <c r="E215" s="47">
        <f t="shared" ref="E215:E227" si="63">D215/C215*100</f>
        <v>114.48309859154931</v>
      </c>
      <c r="F215" s="17"/>
      <c r="G215" s="17"/>
      <c r="H215" s="17"/>
      <c r="I215" s="17"/>
      <c r="J215" s="17"/>
      <c r="K215" s="18"/>
      <c r="L215" s="366"/>
      <c r="M215" s="366"/>
      <c r="N215" s="389"/>
      <c r="T215" s="226"/>
      <c r="U215" s="226"/>
      <c r="V215" s="226"/>
      <c r="W215" s="226"/>
      <c r="X215" s="226"/>
      <c r="Y215" s="226"/>
      <c r="Z215" s="226"/>
      <c r="AA215" s="226"/>
    </row>
    <row r="216" spans="1:27" ht="27" customHeight="1">
      <c r="A216" s="238" t="s">
        <v>113</v>
      </c>
      <c r="B216" s="239" t="s">
        <v>22</v>
      </c>
      <c r="C216" s="19">
        <v>94</v>
      </c>
      <c r="D216" s="145">
        <v>16</v>
      </c>
      <c r="E216" s="145">
        <f t="shared" si="63"/>
        <v>17.021276595744681</v>
      </c>
      <c r="F216" s="17"/>
      <c r="G216" s="17"/>
      <c r="H216" s="17"/>
      <c r="I216" s="17"/>
      <c r="J216" s="17"/>
      <c r="K216" s="18"/>
      <c r="L216" s="366"/>
      <c r="M216" s="366"/>
      <c r="N216" s="389"/>
      <c r="T216" s="226"/>
      <c r="U216" s="226"/>
      <c r="V216" s="226"/>
      <c r="W216" s="226"/>
      <c r="X216" s="226"/>
      <c r="Y216" s="226"/>
      <c r="Z216" s="226"/>
      <c r="AA216" s="226"/>
    </row>
    <row r="217" spans="1:27" ht="27" customHeight="1">
      <c r="A217" s="238" t="s">
        <v>114</v>
      </c>
      <c r="B217" s="239" t="s">
        <v>19</v>
      </c>
      <c r="C217" s="19">
        <v>2739</v>
      </c>
      <c r="D217" s="136">
        <v>1988.58</v>
      </c>
      <c r="E217" s="21">
        <f t="shared" si="63"/>
        <v>72.602409638554207</v>
      </c>
      <c r="F217" s="17"/>
      <c r="G217" s="17"/>
      <c r="H217" s="17"/>
      <c r="I217" s="17"/>
      <c r="J217" s="17"/>
      <c r="K217" s="18"/>
      <c r="L217" s="366"/>
      <c r="M217" s="366"/>
      <c r="N217" s="389"/>
      <c r="T217" s="226"/>
      <c r="U217" s="226"/>
      <c r="V217" s="226"/>
      <c r="W217" s="226"/>
      <c r="X217" s="226"/>
      <c r="Y217" s="226"/>
      <c r="Z217" s="226"/>
      <c r="AA217" s="226"/>
    </row>
    <row r="218" spans="1:27" ht="27" customHeight="1">
      <c r="A218" s="238" t="s">
        <v>115</v>
      </c>
      <c r="B218" s="239" t="s">
        <v>19</v>
      </c>
      <c r="C218" s="19">
        <v>1404</v>
      </c>
      <c r="D218" s="145">
        <v>1353.02</v>
      </c>
      <c r="E218" s="145">
        <f t="shared" si="63"/>
        <v>96.368945868945872</v>
      </c>
      <c r="F218" s="17"/>
      <c r="G218" s="17"/>
      <c r="H218" s="17"/>
      <c r="I218" s="17"/>
      <c r="J218" s="17"/>
      <c r="K218" s="18"/>
      <c r="L218" s="366"/>
      <c r="M218" s="366"/>
      <c r="N218" s="389"/>
      <c r="T218" s="226"/>
      <c r="U218" s="226"/>
      <c r="V218" s="226"/>
      <c r="W218" s="226"/>
      <c r="X218" s="226"/>
      <c r="Y218" s="226"/>
      <c r="Z218" s="226"/>
      <c r="AA218" s="226"/>
    </row>
    <row r="219" spans="1:27" ht="27" customHeight="1">
      <c r="A219" s="238" t="s">
        <v>116</v>
      </c>
      <c r="B219" s="239" t="s">
        <v>19</v>
      </c>
      <c r="C219" s="19">
        <v>5712</v>
      </c>
      <c r="D219" s="145">
        <v>2160.69</v>
      </c>
      <c r="E219" s="145">
        <f t="shared" si="63"/>
        <v>37.827205882352942</v>
      </c>
      <c r="F219" s="17"/>
      <c r="G219" s="17"/>
      <c r="H219" s="17"/>
      <c r="I219" s="17"/>
      <c r="J219" s="17"/>
      <c r="K219" s="18"/>
      <c r="L219" s="366"/>
      <c r="M219" s="366"/>
      <c r="N219" s="389"/>
      <c r="T219" s="226"/>
      <c r="U219" s="226"/>
      <c r="V219" s="226"/>
      <c r="W219" s="226"/>
      <c r="X219" s="226"/>
      <c r="Y219" s="226"/>
      <c r="Z219" s="226"/>
      <c r="AA219" s="226"/>
    </row>
    <row r="220" spans="1:27" ht="27" customHeight="1">
      <c r="A220" s="238" t="s">
        <v>117</v>
      </c>
      <c r="B220" s="239" t="s">
        <v>22</v>
      </c>
      <c r="C220" s="19">
        <v>2232</v>
      </c>
      <c r="D220" s="20">
        <v>396</v>
      </c>
      <c r="E220" s="21">
        <f t="shared" si="63"/>
        <v>17.741935483870968</v>
      </c>
      <c r="F220" s="17"/>
      <c r="G220" s="17"/>
      <c r="H220" s="17"/>
      <c r="I220" s="17"/>
      <c r="J220" s="17"/>
      <c r="K220" s="18"/>
      <c r="L220" s="366"/>
      <c r="M220" s="366"/>
      <c r="N220" s="389"/>
      <c r="T220" s="226"/>
      <c r="U220" s="226"/>
      <c r="V220" s="226"/>
      <c r="W220" s="226"/>
      <c r="X220" s="226"/>
      <c r="Y220" s="226"/>
      <c r="Z220" s="226"/>
      <c r="AA220" s="226"/>
    </row>
    <row r="221" spans="1:27" ht="27" customHeight="1">
      <c r="A221" s="238" t="s">
        <v>118</v>
      </c>
      <c r="B221" s="239" t="s">
        <v>19</v>
      </c>
      <c r="C221" s="19">
        <v>1323</v>
      </c>
      <c r="D221" s="137">
        <v>1385.74</v>
      </c>
      <c r="E221" s="21">
        <f t="shared" si="63"/>
        <v>104.74225245653817</v>
      </c>
      <c r="F221" s="17"/>
      <c r="G221" s="17"/>
      <c r="H221" s="17"/>
      <c r="I221" s="17"/>
      <c r="J221" s="17"/>
      <c r="K221" s="18"/>
      <c r="L221" s="366"/>
      <c r="M221" s="366"/>
      <c r="N221" s="394"/>
      <c r="T221" s="226"/>
      <c r="U221" s="226"/>
      <c r="V221" s="226"/>
      <c r="W221" s="226"/>
      <c r="X221" s="226"/>
      <c r="Y221" s="226"/>
      <c r="Z221" s="226"/>
      <c r="AA221" s="226"/>
    </row>
    <row r="222" spans="1:27" ht="27" customHeight="1">
      <c r="A222" s="370" t="s">
        <v>239</v>
      </c>
      <c r="B222" s="371"/>
      <c r="C222" s="371"/>
      <c r="D222" s="371"/>
      <c r="E222" s="371"/>
      <c r="F222" s="371"/>
      <c r="G222" s="371"/>
      <c r="H222" s="371"/>
      <c r="I222" s="371"/>
      <c r="J222" s="371"/>
      <c r="K222" s="372"/>
      <c r="L222" s="340"/>
      <c r="M222" s="340"/>
      <c r="N222" s="341"/>
      <c r="T222" s="226"/>
      <c r="U222" s="226"/>
      <c r="V222" s="226"/>
      <c r="W222" s="226"/>
      <c r="X222" s="226"/>
      <c r="Y222" s="226"/>
      <c r="Z222" s="226"/>
      <c r="AA222" s="226"/>
    </row>
    <row r="223" spans="1:27" ht="27" customHeight="1">
      <c r="A223" s="373"/>
      <c r="B223" s="374"/>
      <c r="C223" s="374"/>
      <c r="D223" s="374"/>
      <c r="E223" s="374"/>
      <c r="F223" s="374"/>
      <c r="G223" s="374"/>
      <c r="H223" s="374"/>
      <c r="I223" s="374"/>
      <c r="J223" s="374"/>
      <c r="K223" s="375"/>
      <c r="L223" s="340"/>
      <c r="M223" s="340"/>
      <c r="N223" s="341"/>
      <c r="T223" s="226"/>
      <c r="U223" s="226"/>
      <c r="V223" s="226"/>
      <c r="W223" s="226"/>
      <c r="X223" s="226"/>
      <c r="Y223" s="226"/>
      <c r="Z223" s="226"/>
      <c r="AA223" s="226"/>
    </row>
    <row r="224" spans="1:27" ht="27" customHeight="1">
      <c r="A224" s="373"/>
      <c r="B224" s="374"/>
      <c r="C224" s="374"/>
      <c r="D224" s="374"/>
      <c r="E224" s="374"/>
      <c r="F224" s="374"/>
      <c r="G224" s="374"/>
      <c r="H224" s="374"/>
      <c r="I224" s="374"/>
      <c r="J224" s="374"/>
      <c r="K224" s="375"/>
      <c r="L224" s="340"/>
      <c r="M224" s="340"/>
      <c r="N224" s="341"/>
      <c r="T224" s="226"/>
      <c r="U224" s="226"/>
      <c r="V224" s="226"/>
      <c r="W224" s="226"/>
      <c r="X224" s="226"/>
      <c r="Y224" s="226"/>
      <c r="Z224" s="226"/>
      <c r="AA224" s="226"/>
    </row>
    <row r="225" spans="1:27" ht="27" customHeight="1">
      <c r="A225" s="373"/>
      <c r="B225" s="374"/>
      <c r="C225" s="374"/>
      <c r="D225" s="374"/>
      <c r="E225" s="374"/>
      <c r="F225" s="374"/>
      <c r="G225" s="374"/>
      <c r="H225" s="374"/>
      <c r="I225" s="374"/>
      <c r="J225" s="374"/>
      <c r="K225" s="375"/>
      <c r="L225" s="340"/>
      <c r="M225" s="340"/>
      <c r="N225" s="341"/>
      <c r="T225" s="226"/>
      <c r="U225" s="226"/>
      <c r="V225" s="226"/>
      <c r="W225" s="226"/>
      <c r="X225" s="226"/>
      <c r="Y225" s="226"/>
      <c r="Z225" s="226"/>
      <c r="AA225" s="226"/>
    </row>
    <row r="226" spans="1:27" ht="27" customHeight="1">
      <c r="A226" s="376"/>
      <c r="B226" s="377"/>
      <c r="C226" s="377"/>
      <c r="D226" s="377"/>
      <c r="E226" s="377"/>
      <c r="F226" s="377"/>
      <c r="G226" s="377"/>
      <c r="H226" s="377"/>
      <c r="I226" s="377"/>
      <c r="J226" s="377"/>
      <c r="K226" s="378"/>
      <c r="L226" s="340"/>
      <c r="M226" s="340"/>
      <c r="N226" s="341"/>
      <c r="T226" s="226"/>
      <c r="U226" s="226"/>
      <c r="V226" s="226"/>
      <c r="W226" s="226"/>
      <c r="X226" s="226"/>
      <c r="Y226" s="226"/>
      <c r="Z226" s="226"/>
      <c r="AA226" s="226"/>
    </row>
    <row r="227" spans="1:27" ht="27" customHeight="1">
      <c r="A227" s="235" t="s">
        <v>119</v>
      </c>
      <c r="B227" s="236" t="s">
        <v>36</v>
      </c>
      <c r="C227" s="138">
        <f t="shared" ref="C227:D227" si="64">C235</f>
        <v>47</v>
      </c>
      <c r="D227" s="139">
        <f t="shared" si="64"/>
        <v>15</v>
      </c>
      <c r="E227" s="140">
        <f t="shared" si="63"/>
        <v>31.914893617021278</v>
      </c>
      <c r="F227" s="14">
        <v>6930400</v>
      </c>
      <c r="G227" s="13">
        <v>6362181.9000000004</v>
      </c>
      <c r="H227" s="13">
        <f>G227/F227*100</f>
        <v>91.801077859863796</v>
      </c>
      <c r="I227" s="14">
        <v>12173137</v>
      </c>
      <c r="J227" s="13">
        <v>6447974.4399999902</v>
      </c>
      <c r="K227" s="68">
        <f>J227/I227*100</f>
        <v>52.968880905554506</v>
      </c>
      <c r="L227" s="387" t="s">
        <v>20</v>
      </c>
      <c r="M227" s="387" t="s">
        <v>21</v>
      </c>
      <c r="N227" s="398" t="s">
        <v>201</v>
      </c>
      <c r="O227" s="337"/>
      <c r="T227" s="226"/>
      <c r="U227" s="226">
        <v>6442341.0999999996</v>
      </c>
      <c r="V227" s="226"/>
      <c r="W227" s="226"/>
      <c r="X227" s="226"/>
      <c r="Y227" s="226"/>
      <c r="Z227" s="226"/>
      <c r="AA227" s="226"/>
    </row>
    <row r="228" spans="1:27" ht="27" customHeight="1">
      <c r="A228" s="238" t="s">
        <v>23</v>
      </c>
      <c r="B228" s="239" t="s">
        <v>16</v>
      </c>
      <c r="C228" s="17" t="s">
        <v>16</v>
      </c>
      <c r="D228" s="17" t="s">
        <v>16</v>
      </c>
      <c r="E228" s="17" t="s">
        <v>16</v>
      </c>
      <c r="F228" s="17" t="s">
        <v>16</v>
      </c>
      <c r="G228" s="17" t="s">
        <v>16</v>
      </c>
      <c r="H228" s="17" t="s">
        <v>16</v>
      </c>
      <c r="I228" s="17" t="s">
        <v>16</v>
      </c>
      <c r="J228" s="17" t="s">
        <v>16</v>
      </c>
      <c r="K228" s="18" t="s">
        <v>16</v>
      </c>
      <c r="L228" s="387"/>
      <c r="M228" s="387"/>
      <c r="N228" s="399"/>
      <c r="O228" s="337"/>
      <c r="T228" s="226"/>
      <c r="U228" s="226"/>
      <c r="V228" s="226"/>
      <c r="W228" s="226"/>
      <c r="X228" s="226"/>
      <c r="Y228" s="226"/>
      <c r="Z228" s="226"/>
      <c r="AA228" s="226"/>
    </row>
    <row r="229" spans="1:27" ht="27" customHeight="1">
      <c r="A229" s="238" t="s">
        <v>120</v>
      </c>
      <c r="B229" s="239" t="s">
        <v>36</v>
      </c>
      <c r="C229" s="141">
        <v>10</v>
      </c>
      <c r="D229" s="142">
        <v>6</v>
      </c>
      <c r="E229" s="142">
        <f t="shared" ref="E229:E238" si="65">D229/C229*100</f>
        <v>60</v>
      </c>
      <c r="F229" s="143" t="s">
        <v>16</v>
      </c>
      <c r="G229" s="143" t="s">
        <v>16</v>
      </c>
      <c r="H229" s="143" t="s">
        <v>16</v>
      </c>
      <c r="I229" s="143" t="s">
        <v>16</v>
      </c>
      <c r="J229" s="143" t="s">
        <v>16</v>
      </c>
      <c r="K229" s="144" t="s">
        <v>16</v>
      </c>
      <c r="L229" s="387"/>
      <c r="M229" s="387"/>
      <c r="N229" s="399"/>
      <c r="O229" s="337"/>
      <c r="T229" s="226"/>
      <c r="U229" s="226"/>
      <c r="V229" s="226"/>
      <c r="W229" s="226"/>
      <c r="X229" s="226"/>
      <c r="Y229" s="226"/>
      <c r="Z229" s="226"/>
      <c r="AA229" s="226"/>
    </row>
    <row r="230" spans="1:27" ht="27" customHeight="1">
      <c r="A230" s="238" t="s">
        <v>121</v>
      </c>
      <c r="B230" s="239" t="s">
        <v>19</v>
      </c>
      <c r="C230" s="19">
        <v>161089</v>
      </c>
      <c r="D230" s="329">
        <v>161089</v>
      </c>
      <c r="E230" s="21">
        <f t="shared" si="65"/>
        <v>100</v>
      </c>
      <c r="F230" s="17" t="s">
        <v>16</v>
      </c>
      <c r="G230" s="17" t="s">
        <v>16</v>
      </c>
      <c r="H230" s="17" t="s">
        <v>16</v>
      </c>
      <c r="I230" s="17" t="s">
        <v>16</v>
      </c>
      <c r="J230" s="17" t="s">
        <v>16</v>
      </c>
      <c r="K230" s="18" t="s">
        <v>16</v>
      </c>
      <c r="L230" s="387"/>
      <c r="M230" s="387"/>
      <c r="N230" s="399"/>
      <c r="O230" s="337"/>
      <c r="T230" s="226"/>
      <c r="U230" s="226"/>
      <c r="V230" s="226"/>
      <c r="W230" s="226"/>
      <c r="X230" s="226"/>
      <c r="Y230" s="226"/>
      <c r="Z230" s="226"/>
      <c r="AA230" s="226"/>
    </row>
    <row r="231" spans="1:27" ht="27" customHeight="1">
      <c r="A231" s="238" t="s">
        <v>122</v>
      </c>
      <c r="B231" s="239" t="s">
        <v>123</v>
      </c>
      <c r="C231" s="19">
        <v>52.66</v>
      </c>
      <c r="D231" s="142">
        <v>40.17</v>
      </c>
      <c r="E231" s="21">
        <f t="shared" si="65"/>
        <v>76.281807823775168</v>
      </c>
      <c r="F231" s="17" t="s">
        <v>16</v>
      </c>
      <c r="G231" s="17" t="s">
        <v>16</v>
      </c>
      <c r="H231" s="17" t="s">
        <v>16</v>
      </c>
      <c r="I231" s="17" t="s">
        <v>16</v>
      </c>
      <c r="J231" s="17" t="s">
        <v>16</v>
      </c>
      <c r="K231" s="18" t="s">
        <v>16</v>
      </c>
      <c r="L231" s="387"/>
      <c r="M231" s="387"/>
      <c r="N231" s="399"/>
      <c r="O231" s="337"/>
      <c r="T231" s="226"/>
      <c r="U231" s="226"/>
      <c r="V231" s="226"/>
      <c r="W231" s="226"/>
      <c r="X231" s="226"/>
      <c r="Y231" s="226"/>
      <c r="Z231" s="226"/>
      <c r="AA231" s="226"/>
    </row>
    <row r="232" spans="1:27" ht="27" customHeight="1">
      <c r="A232" s="238" t="s">
        <v>124</v>
      </c>
      <c r="B232" s="239" t="s">
        <v>36</v>
      </c>
      <c r="C232" s="19">
        <v>50</v>
      </c>
      <c r="D232" s="142">
        <v>36</v>
      </c>
      <c r="E232" s="21">
        <f t="shared" si="65"/>
        <v>72</v>
      </c>
      <c r="F232" s="17"/>
      <c r="G232" s="17"/>
      <c r="H232" s="17"/>
      <c r="I232" s="17"/>
      <c r="J232" s="17"/>
      <c r="K232" s="18"/>
      <c r="L232" s="387"/>
      <c r="M232" s="387"/>
      <c r="N232" s="399"/>
      <c r="O232" s="337"/>
      <c r="T232" s="226"/>
      <c r="U232" s="226"/>
      <c r="V232" s="226"/>
      <c r="W232" s="226"/>
      <c r="X232" s="226"/>
      <c r="Y232" s="226"/>
      <c r="Z232" s="226"/>
      <c r="AA232" s="226"/>
    </row>
    <row r="233" spans="1:27" ht="27" customHeight="1">
      <c r="A233" s="238" t="s">
        <v>121</v>
      </c>
      <c r="B233" s="239" t="s">
        <v>36</v>
      </c>
      <c r="C233" s="19">
        <v>10</v>
      </c>
      <c r="D233" s="142">
        <v>10</v>
      </c>
      <c r="E233" s="47">
        <f t="shared" si="65"/>
        <v>100</v>
      </c>
      <c r="F233" s="17"/>
      <c r="G233" s="17"/>
      <c r="H233" s="17"/>
      <c r="I233" s="17"/>
      <c r="J233" s="17"/>
      <c r="K233" s="18"/>
      <c r="L233" s="387"/>
      <c r="M233" s="387"/>
      <c r="N233" s="399"/>
      <c r="O233" s="337"/>
      <c r="T233" s="226"/>
      <c r="U233" s="226"/>
      <c r="V233" s="226"/>
      <c r="W233" s="226"/>
      <c r="X233" s="226"/>
      <c r="Y233" s="226"/>
      <c r="Z233" s="226"/>
      <c r="AA233" s="226"/>
    </row>
    <row r="234" spans="1:27" ht="27" customHeight="1">
      <c r="A234" s="240" t="s">
        <v>122</v>
      </c>
      <c r="B234" s="241" t="s">
        <v>36</v>
      </c>
      <c r="C234" s="22">
        <v>12</v>
      </c>
      <c r="D234" s="142">
        <v>10</v>
      </c>
      <c r="E234" s="55">
        <f t="shared" si="65"/>
        <v>83.333333333333343</v>
      </c>
      <c r="F234" s="25"/>
      <c r="G234" s="25"/>
      <c r="H234" s="25"/>
      <c r="I234" s="25"/>
      <c r="J234" s="25"/>
      <c r="K234" s="26"/>
      <c r="L234" s="387"/>
      <c r="M234" s="387"/>
      <c r="N234" s="399"/>
      <c r="O234" s="337"/>
      <c r="T234" s="226"/>
      <c r="U234" s="226"/>
      <c r="V234" s="226"/>
      <c r="W234" s="226"/>
      <c r="X234" s="226"/>
      <c r="Y234" s="226"/>
      <c r="Z234" s="226"/>
      <c r="AA234" s="226"/>
    </row>
    <row r="235" spans="1:27" ht="27" customHeight="1">
      <c r="A235" s="260" t="s">
        <v>125</v>
      </c>
      <c r="B235" s="237" t="s">
        <v>36</v>
      </c>
      <c r="C235" s="101">
        <v>47</v>
      </c>
      <c r="D235" s="142">
        <v>15</v>
      </c>
      <c r="E235" s="207">
        <f t="shared" si="65"/>
        <v>31.914893617021278</v>
      </c>
      <c r="F235" s="100" t="s">
        <v>16</v>
      </c>
      <c r="G235" s="100" t="s">
        <v>16</v>
      </c>
      <c r="H235" s="100" t="s">
        <v>16</v>
      </c>
      <c r="I235" s="100" t="s">
        <v>16</v>
      </c>
      <c r="J235" s="100" t="s">
        <v>16</v>
      </c>
      <c r="K235" s="100" t="s">
        <v>16</v>
      </c>
      <c r="L235" s="387"/>
      <c r="M235" s="387"/>
      <c r="N235" s="399"/>
      <c r="O235" s="337"/>
      <c r="T235" s="226"/>
      <c r="U235" s="226"/>
      <c r="V235" s="226"/>
      <c r="W235" s="226"/>
      <c r="X235" s="226"/>
      <c r="Y235" s="226"/>
      <c r="Z235" s="226"/>
      <c r="AA235" s="226"/>
    </row>
    <row r="236" spans="1:27" ht="27" hidden="1" customHeight="1">
      <c r="A236" s="242"/>
      <c r="B236" s="243"/>
      <c r="C236" s="27"/>
      <c r="D236" s="142" t="str">
        <f>[1]report5!$D396</f>
        <v/>
      </c>
      <c r="E236" s="56"/>
      <c r="F236" s="30"/>
      <c r="G236" s="30"/>
      <c r="H236" s="30"/>
      <c r="I236" s="30"/>
      <c r="J236" s="30"/>
      <c r="K236" s="31"/>
      <c r="L236" s="387"/>
      <c r="M236" s="387"/>
      <c r="N236" s="399"/>
      <c r="O236" s="337"/>
      <c r="T236" s="226"/>
      <c r="U236" s="226"/>
      <c r="V236" s="226"/>
      <c r="W236" s="226"/>
      <c r="X236" s="226"/>
      <c r="Y236" s="226"/>
      <c r="Z236" s="226"/>
      <c r="AA236" s="226"/>
    </row>
    <row r="237" spans="1:27" ht="27" hidden="1" customHeight="1">
      <c r="A237" s="246"/>
      <c r="B237" s="247"/>
      <c r="C237" s="37"/>
      <c r="D237" s="142">
        <f>[1]report5!$D397</f>
        <v>0</v>
      </c>
      <c r="E237" s="133"/>
      <c r="F237" s="40"/>
      <c r="G237" s="40"/>
      <c r="H237" s="40"/>
      <c r="I237" s="40"/>
      <c r="J237" s="40"/>
      <c r="K237" s="41"/>
      <c r="L237" s="387"/>
      <c r="M237" s="387"/>
      <c r="N237" s="400"/>
      <c r="O237" s="337"/>
      <c r="T237" s="226"/>
      <c r="U237" s="226"/>
      <c r="V237" s="226"/>
      <c r="W237" s="226"/>
      <c r="X237" s="226"/>
      <c r="Y237" s="226"/>
      <c r="Z237" s="226"/>
      <c r="AA237" s="226"/>
    </row>
    <row r="238" spans="1:27" ht="69.75">
      <c r="A238" s="285" t="s">
        <v>126</v>
      </c>
      <c r="B238" s="286" t="s">
        <v>42</v>
      </c>
      <c r="C238" s="146">
        <f>C253</f>
        <v>696882.2</v>
      </c>
      <c r="D238" s="146">
        <f>D240+D241</f>
        <v>1135299</v>
      </c>
      <c r="E238" s="114">
        <f t="shared" si="65"/>
        <v>162.91117781455748</v>
      </c>
      <c r="F238" s="113">
        <f>163303800-178663</f>
        <v>163125137</v>
      </c>
      <c r="G238" s="114">
        <v>152464440.68000001</v>
      </c>
      <c r="H238" s="114">
        <f>G238/F238*100</f>
        <v>93.46471272542135</v>
      </c>
      <c r="I238" s="113"/>
      <c r="J238" s="113"/>
      <c r="K238" s="147"/>
      <c r="L238" s="387" t="s">
        <v>20</v>
      </c>
      <c r="M238" s="387" t="s">
        <v>21</v>
      </c>
      <c r="N238" s="398" t="s">
        <v>202</v>
      </c>
      <c r="O238" s="332" t="s">
        <v>220</v>
      </c>
      <c r="P238" s="331">
        <v>742955.87</v>
      </c>
      <c r="Q238" s="331">
        <v>130926255.69</v>
      </c>
      <c r="R238" s="331">
        <v>545673.12</v>
      </c>
      <c r="S238" s="331">
        <f>P238+Q238+R238</f>
        <v>132214884.68000001</v>
      </c>
      <c r="T238" s="226"/>
      <c r="U238" s="226"/>
      <c r="V238" s="226"/>
      <c r="W238" s="226"/>
      <c r="X238" s="226"/>
      <c r="Y238" s="226"/>
      <c r="Z238" s="226"/>
      <c r="AA238" s="226"/>
    </row>
    <row r="239" spans="1:27" ht="27" customHeight="1">
      <c r="A239" s="238" t="s">
        <v>23</v>
      </c>
      <c r="B239" s="239" t="s">
        <v>16</v>
      </c>
      <c r="C239" s="17" t="s">
        <v>16</v>
      </c>
      <c r="D239" s="17" t="s">
        <v>16</v>
      </c>
      <c r="E239" s="17" t="s">
        <v>16</v>
      </c>
      <c r="F239" s="17" t="s">
        <v>16</v>
      </c>
      <c r="G239" s="17" t="s">
        <v>16</v>
      </c>
      <c r="H239" s="17" t="s">
        <v>16</v>
      </c>
      <c r="I239" s="17" t="s">
        <v>16</v>
      </c>
      <c r="J239" s="17" t="s">
        <v>16</v>
      </c>
      <c r="K239" s="18" t="s">
        <v>16</v>
      </c>
      <c r="L239" s="366"/>
      <c r="M239" s="366"/>
      <c r="N239" s="389"/>
      <c r="O239" s="332" t="s">
        <v>221</v>
      </c>
      <c r="P239" s="331">
        <v>15769456</v>
      </c>
      <c r="Q239" s="331">
        <v>230000</v>
      </c>
      <c r="R239" s="331">
        <v>4250100</v>
      </c>
      <c r="S239" s="331">
        <f>P239+Q239+R239</f>
        <v>20249556</v>
      </c>
      <c r="T239" s="226"/>
      <c r="U239" s="226"/>
      <c r="V239" s="226"/>
      <c r="W239" s="226"/>
      <c r="X239" s="226"/>
      <c r="Y239" s="226"/>
      <c r="Z239" s="226"/>
      <c r="AA239" s="226"/>
    </row>
    <row r="240" spans="1:27" ht="27" customHeight="1">
      <c r="A240" s="238" t="s">
        <v>127</v>
      </c>
      <c r="B240" s="239" t="s">
        <v>42</v>
      </c>
      <c r="C240" s="19">
        <v>1066643</v>
      </c>
      <c r="D240" s="20">
        <v>995546</v>
      </c>
      <c r="E240" s="21">
        <f>D240/C240*100</f>
        <v>93.334508359404225</v>
      </c>
      <c r="F240" s="17" t="s">
        <v>16</v>
      </c>
      <c r="G240" s="17" t="s">
        <v>16</v>
      </c>
      <c r="H240" s="17" t="s">
        <v>16</v>
      </c>
      <c r="I240" s="17" t="s">
        <v>16</v>
      </c>
      <c r="J240" s="17" t="s">
        <v>16</v>
      </c>
      <c r="K240" s="18" t="s">
        <v>16</v>
      </c>
      <c r="L240" s="366"/>
      <c r="M240" s="366"/>
      <c r="N240" s="389"/>
      <c r="P240" s="331">
        <f>SUM(P238:P239)</f>
        <v>16512411.869999999</v>
      </c>
      <c r="Q240" s="331">
        <f t="shared" ref="Q240:R240" si="66">SUM(Q238:Q239)</f>
        <v>131156255.69</v>
      </c>
      <c r="R240" s="331">
        <f t="shared" si="66"/>
        <v>4795773.12</v>
      </c>
      <c r="S240" s="331">
        <f>SUM(S238:S239)</f>
        <v>152464440.68000001</v>
      </c>
      <c r="T240" s="226"/>
      <c r="U240" s="226"/>
      <c r="V240" s="226"/>
      <c r="W240" s="226"/>
      <c r="X240" s="226"/>
      <c r="Y240" s="226"/>
      <c r="Z240" s="226"/>
      <c r="AA240" s="226"/>
    </row>
    <row r="241" spans="1:27" ht="27" customHeight="1">
      <c r="A241" s="238" t="s">
        <v>219</v>
      </c>
      <c r="B241" s="239" t="s">
        <v>134</v>
      </c>
      <c r="C241" s="19"/>
      <c r="D241" s="20">
        <v>139753</v>
      </c>
      <c r="E241" s="21"/>
      <c r="F241" s="17"/>
      <c r="G241" s="17"/>
      <c r="H241" s="17"/>
      <c r="I241" s="17"/>
      <c r="J241" s="17"/>
      <c r="K241" s="18"/>
      <c r="L241" s="366"/>
      <c r="M241" s="366"/>
      <c r="N241" s="389"/>
      <c r="T241" s="226"/>
      <c r="U241" s="226"/>
      <c r="V241" s="226"/>
      <c r="W241" s="226"/>
      <c r="X241" s="226"/>
      <c r="Y241" s="226"/>
      <c r="Z241" s="226"/>
      <c r="AA241" s="226"/>
    </row>
    <row r="242" spans="1:27" ht="27" customHeight="1">
      <c r="A242" s="293" t="s">
        <v>203</v>
      </c>
      <c r="B242" s="239"/>
      <c r="C242" s="19"/>
      <c r="D242" s="20"/>
      <c r="E242" s="21"/>
      <c r="F242" s="17"/>
      <c r="G242" s="17"/>
      <c r="H242" s="17"/>
      <c r="I242" s="17"/>
      <c r="J242" s="17"/>
      <c r="K242" s="18"/>
      <c r="L242" s="366"/>
      <c r="M242" s="366"/>
      <c r="N242" s="389"/>
      <c r="T242" s="226"/>
      <c r="U242" s="226"/>
      <c r="V242" s="226"/>
      <c r="W242" s="226"/>
      <c r="X242" s="226"/>
      <c r="Y242" s="226"/>
      <c r="Z242" s="226"/>
      <c r="AA242" s="226"/>
    </row>
    <row r="243" spans="1:27" ht="27" customHeight="1">
      <c r="A243" s="238" t="s">
        <v>128</v>
      </c>
      <c r="B243" s="239" t="s">
        <v>42</v>
      </c>
      <c r="C243" s="19">
        <v>1066643</v>
      </c>
      <c r="D243" s="20">
        <v>1047978</v>
      </c>
      <c r="E243" s="21">
        <f t="shared" ref="E243:E246" si="67">D243/C243*100</f>
        <v>98.250117424480351</v>
      </c>
      <c r="F243" s="17"/>
      <c r="G243" s="17"/>
      <c r="H243" s="17"/>
      <c r="I243" s="17"/>
      <c r="J243" s="17"/>
      <c r="K243" s="18"/>
      <c r="L243" s="366"/>
      <c r="M243" s="366"/>
      <c r="N243" s="389"/>
      <c r="T243" s="226"/>
      <c r="U243" s="226"/>
      <c r="V243" s="226"/>
      <c r="W243" s="226"/>
      <c r="X243" s="226"/>
      <c r="Y243" s="226"/>
      <c r="Z243" s="226"/>
      <c r="AA243" s="226"/>
    </row>
    <row r="244" spans="1:27" ht="27" customHeight="1">
      <c r="A244" s="238" t="s">
        <v>129</v>
      </c>
      <c r="B244" s="239" t="s">
        <v>42</v>
      </c>
      <c r="C244" s="19">
        <v>1066643</v>
      </c>
      <c r="D244" s="20">
        <v>30804</v>
      </c>
      <c r="E244" s="21">
        <f t="shared" si="67"/>
        <v>2.887939076148252</v>
      </c>
      <c r="F244" s="17"/>
      <c r="G244" s="17"/>
      <c r="H244" s="17"/>
      <c r="I244" s="17"/>
      <c r="J244" s="17"/>
      <c r="K244" s="18"/>
      <c r="L244" s="366"/>
      <c r="M244" s="366"/>
      <c r="N244" s="389"/>
      <c r="T244" s="226"/>
      <c r="U244" s="226"/>
      <c r="V244" s="226"/>
      <c r="W244" s="226"/>
      <c r="X244" s="226"/>
      <c r="Y244" s="226"/>
      <c r="Z244" s="226"/>
      <c r="AA244" s="226"/>
    </row>
    <row r="245" spans="1:27" ht="27" customHeight="1">
      <c r="A245" s="238" t="s">
        <v>130</v>
      </c>
      <c r="B245" s="239" t="s">
        <v>42</v>
      </c>
      <c r="C245" s="19">
        <v>1066643</v>
      </c>
      <c r="D245" s="20">
        <v>1003245</v>
      </c>
      <c r="E245" s="21">
        <f t="shared" si="67"/>
        <v>94.056305624281038</v>
      </c>
      <c r="F245" s="17"/>
      <c r="G245" s="17"/>
      <c r="H245" s="17"/>
      <c r="I245" s="17"/>
      <c r="J245" s="17"/>
      <c r="K245" s="18"/>
      <c r="L245" s="366"/>
      <c r="M245" s="366"/>
      <c r="N245" s="389"/>
      <c r="T245" s="226"/>
      <c r="U245" s="226"/>
      <c r="V245" s="226"/>
      <c r="W245" s="226"/>
      <c r="X245" s="226"/>
      <c r="Y245" s="226"/>
      <c r="Z245" s="226"/>
      <c r="AA245" s="226"/>
    </row>
    <row r="246" spans="1:27" ht="27" customHeight="1">
      <c r="A246" s="238" t="s">
        <v>131</v>
      </c>
      <c r="B246" s="239" t="s">
        <v>42</v>
      </c>
      <c r="C246" s="19">
        <v>1066643</v>
      </c>
      <c r="D246" s="20">
        <v>12515</v>
      </c>
      <c r="E246" s="21">
        <f t="shared" si="67"/>
        <v>1.1733072827553361</v>
      </c>
      <c r="F246" s="17"/>
      <c r="G246" s="17"/>
      <c r="H246" s="17"/>
      <c r="I246" s="17"/>
      <c r="J246" s="17"/>
      <c r="K246" s="18"/>
      <c r="L246" s="366"/>
      <c r="M246" s="366"/>
      <c r="N246" s="389"/>
      <c r="T246" s="226"/>
      <c r="U246" s="226"/>
      <c r="V246" s="226"/>
      <c r="W246" s="226"/>
      <c r="X246" s="226"/>
      <c r="Y246" s="226"/>
      <c r="Z246" s="226"/>
      <c r="AA246" s="226"/>
    </row>
    <row r="247" spans="1:27" ht="27" customHeight="1">
      <c r="A247" s="293" t="s">
        <v>204</v>
      </c>
      <c r="B247" s="239"/>
      <c r="C247" s="19"/>
      <c r="D247" s="20"/>
      <c r="E247" s="21"/>
      <c r="F247" s="17"/>
      <c r="G247" s="17"/>
      <c r="H247" s="17"/>
      <c r="I247" s="17"/>
      <c r="J247" s="17"/>
      <c r="K247" s="18"/>
      <c r="L247" s="366"/>
      <c r="M247" s="366"/>
      <c r="N247" s="389"/>
      <c r="T247" s="226"/>
      <c r="U247" s="226"/>
      <c r="V247" s="226"/>
      <c r="W247" s="226"/>
      <c r="X247" s="226"/>
      <c r="Y247" s="226"/>
      <c r="Z247" s="226"/>
      <c r="AA247" s="226"/>
    </row>
    <row r="248" spans="1:27" ht="27" customHeight="1">
      <c r="A248" s="238" t="s">
        <v>128</v>
      </c>
      <c r="B248" s="239" t="s">
        <v>42</v>
      </c>
      <c r="C248" s="19">
        <v>1066643</v>
      </c>
      <c r="D248" s="20">
        <v>1162902</v>
      </c>
      <c r="E248" s="21">
        <f t="shared" ref="E248:E255" si="68">D248/C248*100</f>
        <v>109.02448148068285</v>
      </c>
      <c r="F248" s="17"/>
      <c r="G248" s="17"/>
      <c r="H248" s="17"/>
      <c r="I248" s="17"/>
      <c r="J248" s="17"/>
      <c r="K248" s="18"/>
      <c r="L248" s="366"/>
      <c r="M248" s="366"/>
      <c r="N248" s="389"/>
      <c r="T248" s="226"/>
      <c r="U248" s="226"/>
      <c r="V248" s="226"/>
      <c r="W248" s="226"/>
      <c r="X248" s="226"/>
      <c r="Y248" s="226"/>
      <c r="Z248" s="226"/>
      <c r="AA248" s="226"/>
    </row>
    <row r="249" spans="1:27" ht="27" customHeight="1">
      <c r="A249" s="238" t="s">
        <v>129</v>
      </c>
      <c r="B249" s="239" t="s">
        <v>42</v>
      </c>
      <c r="C249" s="19">
        <v>1066643</v>
      </c>
      <c r="D249" s="20">
        <v>62419</v>
      </c>
      <c r="E249" s="21">
        <f t="shared" si="68"/>
        <v>5.8519110892772934</v>
      </c>
      <c r="F249" s="17"/>
      <c r="G249" s="17"/>
      <c r="H249" s="17"/>
      <c r="I249" s="17"/>
      <c r="J249" s="17"/>
      <c r="K249" s="18"/>
      <c r="L249" s="366"/>
      <c r="M249" s="366"/>
      <c r="N249" s="389"/>
      <c r="T249" s="226"/>
      <c r="U249" s="226"/>
      <c r="V249" s="226"/>
      <c r="W249" s="226"/>
      <c r="X249" s="226"/>
      <c r="Y249" s="226"/>
      <c r="Z249" s="226"/>
      <c r="AA249" s="226"/>
    </row>
    <row r="250" spans="1:27" ht="27" customHeight="1">
      <c r="A250" s="238" t="s">
        <v>130</v>
      </c>
      <c r="B250" s="239" t="s">
        <v>42</v>
      </c>
      <c r="C250" s="19">
        <v>1066643</v>
      </c>
      <c r="D250" s="20">
        <v>1059703</v>
      </c>
      <c r="E250" s="21">
        <f t="shared" si="68"/>
        <v>99.349360563937523</v>
      </c>
      <c r="F250" s="17"/>
      <c r="G250" s="17"/>
      <c r="H250" s="17"/>
      <c r="I250" s="17"/>
      <c r="J250" s="17"/>
      <c r="K250" s="18"/>
      <c r="L250" s="366"/>
      <c r="M250" s="366"/>
      <c r="N250" s="389"/>
      <c r="T250" s="226"/>
      <c r="U250" s="226"/>
      <c r="V250" s="226"/>
      <c r="W250" s="226"/>
      <c r="X250" s="226"/>
      <c r="Y250" s="226"/>
      <c r="Z250" s="226"/>
      <c r="AA250" s="226"/>
    </row>
    <row r="251" spans="1:27" ht="27" customHeight="1">
      <c r="A251" s="238" t="s">
        <v>131</v>
      </c>
      <c r="B251" s="239" t="s">
        <v>42</v>
      </c>
      <c r="C251" s="19">
        <v>1066643</v>
      </c>
      <c r="D251" s="20">
        <v>38769</v>
      </c>
      <c r="E251" s="21">
        <f t="shared" si="68"/>
        <v>3.6346743943381243</v>
      </c>
      <c r="F251" s="17"/>
      <c r="G251" s="17"/>
      <c r="H251" s="17"/>
      <c r="I251" s="17"/>
      <c r="J251" s="17"/>
      <c r="K251" s="18"/>
      <c r="L251" s="366"/>
      <c r="M251" s="366"/>
      <c r="N251" s="389"/>
      <c r="T251" s="226"/>
      <c r="U251" s="226"/>
      <c r="V251" s="226"/>
      <c r="W251" s="226"/>
      <c r="X251" s="226"/>
      <c r="Y251" s="226"/>
      <c r="Z251" s="226"/>
      <c r="AA251" s="226"/>
    </row>
    <row r="252" spans="1:27" ht="27" customHeight="1">
      <c r="A252" s="238" t="s">
        <v>132</v>
      </c>
      <c r="B252" s="239" t="s">
        <v>22</v>
      </c>
      <c r="C252" s="19">
        <f>D240*0.7</f>
        <v>696882.2</v>
      </c>
      <c r="D252" s="20">
        <v>327316</v>
      </c>
      <c r="E252" s="21">
        <f t="shared" si="68"/>
        <v>46.968626835353241</v>
      </c>
      <c r="F252" s="17"/>
      <c r="G252" s="17"/>
      <c r="H252" s="17"/>
      <c r="I252" s="17"/>
      <c r="J252" s="17"/>
      <c r="K252" s="18"/>
      <c r="L252" s="366"/>
      <c r="M252" s="366"/>
      <c r="N252" s="389"/>
      <c r="T252" s="226"/>
      <c r="U252" s="226"/>
      <c r="V252" s="226"/>
      <c r="W252" s="226"/>
      <c r="X252" s="226"/>
      <c r="Y252" s="226"/>
      <c r="Z252" s="226"/>
      <c r="AA252" s="226"/>
    </row>
    <row r="253" spans="1:27" ht="27" customHeight="1">
      <c r="A253" s="361" t="s">
        <v>244</v>
      </c>
      <c r="B253" s="239" t="s">
        <v>42</v>
      </c>
      <c r="C253" s="19">
        <f>D240*0.7</f>
        <v>696882.2</v>
      </c>
      <c r="D253" s="20">
        <v>416680</v>
      </c>
      <c r="E253" s="21">
        <f t="shared" si="68"/>
        <v>59.792027978329777</v>
      </c>
      <c r="F253" s="17" t="s">
        <v>16</v>
      </c>
      <c r="G253" s="17" t="s">
        <v>16</v>
      </c>
      <c r="H253" s="17" t="s">
        <v>16</v>
      </c>
      <c r="I253" s="17" t="s">
        <v>16</v>
      </c>
      <c r="J253" s="17" t="s">
        <v>16</v>
      </c>
      <c r="K253" s="18" t="s">
        <v>16</v>
      </c>
      <c r="L253" s="366"/>
      <c r="M253" s="366"/>
      <c r="N253" s="389"/>
      <c r="T253" s="226"/>
      <c r="U253" s="226"/>
      <c r="V253" s="226"/>
      <c r="W253" s="226"/>
      <c r="X253" s="226"/>
      <c r="Y253" s="226"/>
      <c r="Z253" s="226"/>
      <c r="AA253" s="226"/>
    </row>
    <row r="254" spans="1:27" ht="27" customHeight="1">
      <c r="A254" s="238"/>
      <c r="B254" s="239" t="s">
        <v>19</v>
      </c>
      <c r="C254" s="19">
        <v>0</v>
      </c>
      <c r="D254" s="20">
        <v>4850799.18</v>
      </c>
      <c r="E254" s="19">
        <v>0</v>
      </c>
      <c r="F254" s="17" t="s">
        <v>16</v>
      </c>
      <c r="G254" s="17" t="s">
        <v>16</v>
      </c>
      <c r="H254" s="17" t="s">
        <v>16</v>
      </c>
      <c r="I254" s="17" t="s">
        <v>16</v>
      </c>
      <c r="J254" s="17" t="s">
        <v>16</v>
      </c>
      <c r="K254" s="18" t="s">
        <v>16</v>
      </c>
      <c r="L254" s="366"/>
      <c r="M254" s="366"/>
      <c r="N254" s="394"/>
      <c r="T254" s="226"/>
      <c r="U254" s="226"/>
      <c r="V254" s="226"/>
      <c r="W254" s="226"/>
      <c r="X254" s="226"/>
      <c r="Y254" s="226"/>
      <c r="Z254" s="226"/>
      <c r="AA254" s="226"/>
    </row>
    <row r="255" spans="1:27" ht="46.5">
      <c r="A255" s="235" t="s">
        <v>133</v>
      </c>
      <c r="B255" s="236" t="s">
        <v>134</v>
      </c>
      <c r="C255" s="43">
        <f t="shared" ref="C255:D255" si="69">C257</f>
        <v>15</v>
      </c>
      <c r="D255" s="43">
        <f t="shared" si="69"/>
        <v>5</v>
      </c>
      <c r="E255" s="1">
        <f t="shared" si="68"/>
        <v>33.333333333333329</v>
      </c>
      <c r="F255" s="1">
        <v>126500</v>
      </c>
      <c r="G255" s="44">
        <v>27610</v>
      </c>
      <c r="H255" s="44">
        <f>G255/F255*100</f>
        <v>21.826086956521738</v>
      </c>
      <c r="I255" s="1">
        <v>184450</v>
      </c>
      <c r="J255" s="45">
        <f>[1]report5!$P$98</f>
        <v>0</v>
      </c>
      <c r="K255" s="46">
        <f>J255/I255*100</f>
        <v>0</v>
      </c>
      <c r="L255" s="407" t="s">
        <v>135</v>
      </c>
      <c r="M255" s="387" t="s">
        <v>176</v>
      </c>
      <c r="N255" s="398" t="s">
        <v>205</v>
      </c>
      <c r="O255" s="337"/>
      <c r="T255" s="226"/>
      <c r="U255" s="226"/>
      <c r="V255" s="226"/>
      <c r="W255" s="226"/>
      <c r="X255" s="226"/>
      <c r="Y255" s="226"/>
      <c r="Z255" s="226"/>
      <c r="AA255" s="226"/>
    </row>
    <row r="256" spans="1:27" ht="27" customHeight="1">
      <c r="A256" s="299" t="s">
        <v>23</v>
      </c>
      <c r="B256" s="300" t="s">
        <v>16</v>
      </c>
      <c r="C256" s="148" t="s">
        <v>16</v>
      </c>
      <c r="D256" s="148" t="s">
        <v>16</v>
      </c>
      <c r="E256" s="148" t="s">
        <v>16</v>
      </c>
      <c r="F256" s="148" t="s">
        <v>16</v>
      </c>
      <c r="G256" s="148" t="s">
        <v>16</v>
      </c>
      <c r="H256" s="148" t="s">
        <v>16</v>
      </c>
      <c r="I256" s="148" t="s">
        <v>16</v>
      </c>
      <c r="J256" s="148" t="s">
        <v>16</v>
      </c>
      <c r="K256" s="149" t="s">
        <v>16</v>
      </c>
      <c r="L256" s="366"/>
      <c r="M256" s="366"/>
      <c r="N256" s="389"/>
      <c r="T256" s="226"/>
      <c r="U256" s="226"/>
      <c r="V256" s="226"/>
      <c r="W256" s="226"/>
      <c r="X256" s="226"/>
      <c r="Y256" s="226"/>
      <c r="Z256" s="226"/>
      <c r="AA256" s="226"/>
    </row>
    <row r="257" spans="1:27" ht="27" customHeight="1">
      <c r="A257" s="301" t="s">
        <v>136</v>
      </c>
      <c r="B257" s="298" t="s">
        <v>134</v>
      </c>
      <c r="C257" s="213">
        <v>15</v>
      </c>
      <c r="D257" s="214">
        <v>5</v>
      </c>
      <c r="E257" s="215">
        <f>D257/C257*100</f>
        <v>33.333333333333329</v>
      </c>
      <c r="F257" s="216" t="s">
        <v>16</v>
      </c>
      <c r="G257" s="216" t="s">
        <v>16</v>
      </c>
      <c r="H257" s="216" t="s">
        <v>16</v>
      </c>
      <c r="I257" s="216" t="s">
        <v>16</v>
      </c>
      <c r="J257" s="216" t="s">
        <v>16</v>
      </c>
      <c r="K257" s="216" t="s">
        <v>16</v>
      </c>
      <c r="L257" s="366"/>
      <c r="M257" s="366"/>
      <c r="N257" s="389"/>
      <c r="T257" s="226"/>
      <c r="U257" s="226"/>
      <c r="V257" s="226"/>
      <c r="W257" s="226"/>
      <c r="X257" s="226"/>
      <c r="Y257" s="226"/>
      <c r="Z257" s="226"/>
      <c r="AA257" s="226"/>
    </row>
    <row r="258" spans="1:27" ht="27" hidden="1" customHeight="1">
      <c r="A258" s="302"/>
      <c r="B258" s="303"/>
      <c r="C258" s="150"/>
      <c r="D258" s="151"/>
      <c r="E258" s="152"/>
      <c r="F258" s="153"/>
      <c r="G258" s="153"/>
      <c r="H258" s="153"/>
      <c r="I258" s="153"/>
      <c r="J258" s="153"/>
      <c r="K258" s="154"/>
      <c r="L258" s="366"/>
      <c r="M258" s="366"/>
      <c r="N258" s="389"/>
      <c r="T258" s="226"/>
      <c r="U258" s="226"/>
      <c r="V258" s="226"/>
      <c r="W258" s="226"/>
      <c r="X258" s="226"/>
      <c r="Y258" s="226"/>
      <c r="Z258" s="226"/>
      <c r="AA258" s="226"/>
    </row>
    <row r="259" spans="1:27" ht="27" hidden="1" customHeight="1">
      <c r="A259" s="304"/>
      <c r="B259" s="305"/>
      <c r="C259" s="155"/>
      <c r="D259" s="156"/>
      <c r="E259" s="157"/>
      <c r="F259" s="158"/>
      <c r="G259" s="158"/>
      <c r="H259" s="158"/>
      <c r="I259" s="158"/>
      <c r="J259" s="158"/>
      <c r="K259" s="159"/>
      <c r="L259" s="366"/>
      <c r="M259" s="366"/>
      <c r="N259" s="389"/>
      <c r="T259" s="226"/>
      <c r="U259" s="226"/>
      <c r="V259" s="226"/>
      <c r="W259" s="226"/>
      <c r="X259" s="226"/>
      <c r="Y259" s="226"/>
      <c r="Z259" s="226"/>
      <c r="AA259" s="226"/>
    </row>
    <row r="260" spans="1:27" ht="27" hidden="1" customHeight="1">
      <c r="A260" s="304"/>
      <c r="B260" s="305"/>
      <c r="C260" s="155"/>
      <c r="D260" s="156"/>
      <c r="E260" s="157"/>
      <c r="F260" s="158"/>
      <c r="G260" s="158"/>
      <c r="H260" s="158"/>
      <c r="I260" s="158"/>
      <c r="J260" s="158"/>
      <c r="K260" s="159"/>
      <c r="L260" s="366"/>
      <c r="M260" s="366"/>
      <c r="N260" s="389"/>
      <c r="T260" s="226"/>
      <c r="U260" s="226"/>
      <c r="V260" s="226"/>
      <c r="W260" s="226"/>
      <c r="X260" s="226"/>
      <c r="Y260" s="226"/>
      <c r="Z260" s="226"/>
      <c r="AA260" s="226"/>
    </row>
    <row r="261" spans="1:27" ht="27" hidden="1" customHeight="1">
      <c r="A261" s="304"/>
      <c r="B261" s="305"/>
      <c r="C261" s="155"/>
      <c r="D261" s="156"/>
      <c r="E261" s="157"/>
      <c r="F261" s="158"/>
      <c r="G261" s="158"/>
      <c r="H261" s="158"/>
      <c r="I261" s="158"/>
      <c r="J261" s="158"/>
      <c r="K261" s="159"/>
      <c r="L261" s="366"/>
      <c r="M261" s="366"/>
      <c r="N261" s="389"/>
      <c r="T261" s="226"/>
      <c r="U261" s="226"/>
      <c r="V261" s="226"/>
      <c r="W261" s="226"/>
      <c r="X261" s="226"/>
      <c r="Y261" s="226"/>
      <c r="Z261" s="226"/>
      <c r="AA261" s="226"/>
    </row>
    <row r="262" spans="1:27" ht="27" hidden="1" customHeight="1">
      <c r="A262" s="304"/>
      <c r="B262" s="305"/>
      <c r="C262" s="155"/>
      <c r="D262" s="156"/>
      <c r="E262" s="157"/>
      <c r="F262" s="158"/>
      <c r="G262" s="158"/>
      <c r="H262" s="158"/>
      <c r="I262" s="158"/>
      <c r="J262" s="158"/>
      <c r="K262" s="159"/>
      <c r="L262" s="366"/>
      <c r="M262" s="366"/>
      <c r="N262" s="389"/>
      <c r="T262" s="226"/>
      <c r="U262" s="226"/>
      <c r="V262" s="226"/>
      <c r="W262" s="226"/>
      <c r="X262" s="226"/>
      <c r="Y262" s="226"/>
      <c r="Z262" s="226"/>
      <c r="AA262" s="226"/>
    </row>
    <row r="263" spans="1:27" ht="27" hidden="1" customHeight="1">
      <c r="A263" s="306"/>
      <c r="B263" s="307"/>
      <c r="C263" s="160"/>
      <c r="D263" s="160"/>
      <c r="E263" s="160"/>
      <c r="F263" s="161"/>
      <c r="G263" s="161"/>
      <c r="H263" s="161"/>
      <c r="I263" s="161"/>
      <c r="J263" s="161"/>
      <c r="K263" s="162"/>
      <c r="L263" s="366"/>
      <c r="M263" s="366"/>
      <c r="N263" s="389"/>
      <c r="T263" s="226"/>
      <c r="U263" s="226"/>
      <c r="V263" s="226"/>
      <c r="W263" s="226"/>
      <c r="X263" s="226"/>
      <c r="Y263" s="226"/>
      <c r="Z263" s="226"/>
      <c r="AA263" s="226"/>
    </row>
    <row r="264" spans="1:27" ht="27" hidden="1" customHeight="1">
      <c r="A264" s="306"/>
      <c r="B264" s="307"/>
      <c r="C264" s="160"/>
      <c r="D264" s="160"/>
      <c r="E264" s="160"/>
      <c r="F264" s="161"/>
      <c r="G264" s="161"/>
      <c r="H264" s="161"/>
      <c r="I264" s="161"/>
      <c r="J264" s="161"/>
      <c r="K264" s="162"/>
      <c r="L264" s="366"/>
      <c r="M264" s="366"/>
      <c r="N264" s="389"/>
      <c r="T264" s="226"/>
      <c r="U264" s="226"/>
      <c r="V264" s="226"/>
      <c r="W264" s="226"/>
      <c r="X264" s="226"/>
      <c r="Y264" s="226"/>
      <c r="Z264" s="226"/>
      <c r="AA264" s="226"/>
    </row>
    <row r="265" spans="1:27" ht="27" hidden="1" customHeight="1">
      <c r="A265" s="306"/>
      <c r="B265" s="307"/>
      <c r="C265" s="160"/>
      <c r="D265" s="160"/>
      <c r="E265" s="160"/>
      <c r="F265" s="161"/>
      <c r="G265" s="161"/>
      <c r="H265" s="161"/>
      <c r="I265" s="161"/>
      <c r="J265" s="161"/>
      <c r="K265" s="162"/>
      <c r="L265" s="366"/>
      <c r="M265" s="366"/>
      <c r="N265" s="389"/>
      <c r="T265" s="226"/>
      <c r="U265" s="226"/>
      <c r="V265" s="226"/>
      <c r="W265" s="226"/>
      <c r="X265" s="226"/>
      <c r="Y265" s="226"/>
      <c r="Z265" s="226"/>
      <c r="AA265" s="226"/>
    </row>
    <row r="266" spans="1:27" ht="27" hidden="1" customHeight="1">
      <c r="A266" s="306"/>
      <c r="B266" s="307"/>
      <c r="C266" s="160"/>
      <c r="D266" s="160"/>
      <c r="E266" s="160"/>
      <c r="F266" s="161"/>
      <c r="G266" s="161"/>
      <c r="H266" s="161"/>
      <c r="I266" s="161"/>
      <c r="J266" s="161"/>
      <c r="K266" s="162"/>
      <c r="L266" s="366"/>
      <c r="M266" s="366"/>
      <c r="N266" s="389"/>
      <c r="T266" s="226"/>
      <c r="U266" s="226"/>
      <c r="V266" s="226"/>
      <c r="W266" s="226"/>
      <c r="X266" s="226"/>
      <c r="Y266" s="226"/>
      <c r="Z266" s="226"/>
      <c r="AA266" s="226"/>
    </row>
    <row r="267" spans="1:27" ht="27" hidden="1" customHeight="1">
      <c r="A267" s="306"/>
      <c r="B267" s="307"/>
      <c r="C267" s="160"/>
      <c r="D267" s="160"/>
      <c r="E267" s="160"/>
      <c r="F267" s="161"/>
      <c r="G267" s="161"/>
      <c r="H267" s="161"/>
      <c r="I267" s="161"/>
      <c r="J267" s="161"/>
      <c r="K267" s="162"/>
      <c r="L267" s="366"/>
      <c r="M267" s="366"/>
      <c r="N267" s="389"/>
      <c r="T267" s="226"/>
      <c r="U267" s="226"/>
      <c r="V267" s="226"/>
      <c r="W267" s="226"/>
      <c r="X267" s="226"/>
      <c r="Y267" s="226"/>
      <c r="Z267" s="226"/>
      <c r="AA267" s="226"/>
    </row>
    <row r="268" spans="1:27" ht="27" hidden="1" customHeight="1">
      <c r="A268" s="306"/>
      <c r="B268" s="307"/>
      <c r="C268" s="160"/>
      <c r="D268" s="160"/>
      <c r="E268" s="160"/>
      <c r="F268" s="161"/>
      <c r="G268" s="161"/>
      <c r="H268" s="161"/>
      <c r="I268" s="161"/>
      <c r="J268" s="161"/>
      <c r="K268" s="162"/>
      <c r="L268" s="366"/>
      <c r="M268" s="366"/>
      <c r="N268" s="389"/>
      <c r="T268" s="226"/>
      <c r="U268" s="226"/>
      <c r="V268" s="226"/>
      <c r="W268" s="226"/>
      <c r="X268" s="226"/>
      <c r="Y268" s="226"/>
      <c r="Z268" s="226"/>
      <c r="AA268" s="226"/>
    </row>
    <row r="269" spans="1:27" ht="27" hidden="1" customHeight="1">
      <c r="A269" s="306"/>
      <c r="B269" s="307"/>
      <c r="C269" s="160"/>
      <c r="D269" s="160"/>
      <c r="E269" s="160"/>
      <c r="F269" s="161"/>
      <c r="G269" s="161"/>
      <c r="H269" s="161"/>
      <c r="I269" s="161"/>
      <c r="J269" s="161"/>
      <c r="K269" s="162"/>
      <c r="L269" s="366"/>
      <c r="M269" s="366"/>
      <c r="N269" s="389"/>
      <c r="T269" s="226"/>
      <c r="U269" s="226"/>
      <c r="V269" s="226"/>
      <c r="W269" s="226"/>
      <c r="X269" s="226"/>
      <c r="Y269" s="226"/>
      <c r="Z269" s="226"/>
      <c r="AA269" s="226"/>
    </row>
    <row r="270" spans="1:27" ht="27" hidden="1" customHeight="1">
      <c r="A270" s="306"/>
      <c r="B270" s="307"/>
      <c r="C270" s="160"/>
      <c r="D270" s="160"/>
      <c r="E270" s="160"/>
      <c r="F270" s="161"/>
      <c r="G270" s="161"/>
      <c r="H270" s="161"/>
      <c r="I270" s="161"/>
      <c r="J270" s="161"/>
      <c r="K270" s="162"/>
      <c r="L270" s="366"/>
      <c r="M270" s="366"/>
      <c r="N270" s="389"/>
      <c r="T270" s="226"/>
      <c r="U270" s="226"/>
      <c r="V270" s="226"/>
      <c r="W270" s="226"/>
      <c r="X270" s="226"/>
      <c r="Y270" s="226"/>
      <c r="Z270" s="226"/>
      <c r="AA270" s="226"/>
    </row>
    <row r="271" spans="1:27" ht="27" hidden="1" customHeight="1">
      <c r="A271" s="306"/>
      <c r="B271" s="307"/>
      <c r="C271" s="160"/>
      <c r="D271" s="160"/>
      <c r="E271" s="160"/>
      <c r="F271" s="161"/>
      <c r="G271" s="161"/>
      <c r="H271" s="161"/>
      <c r="I271" s="161"/>
      <c r="J271" s="161"/>
      <c r="K271" s="162"/>
      <c r="L271" s="366"/>
      <c r="M271" s="366"/>
      <c r="N271" s="389"/>
      <c r="T271" s="226"/>
      <c r="U271" s="226"/>
      <c r="V271" s="226"/>
      <c r="W271" s="226"/>
      <c r="X271" s="226"/>
      <c r="Y271" s="226"/>
      <c r="Z271" s="226"/>
      <c r="AA271" s="226"/>
    </row>
    <row r="272" spans="1:27" ht="27" hidden="1" customHeight="1">
      <c r="A272" s="255"/>
      <c r="B272" s="191"/>
      <c r="C272" s="163"/>
      <c r="D272" s="163"/>
      <c r="E272" s="163"/>
      <c r="F272" s="164"/>
      <c r="G272" s="164"/>
      <c r="H272" s="164"/>
      <c r="I272" s="164"/>
      <c r="J272" s="164"/>
      <c r="K272" s="165"/>
      <c r="L272" s="366"/>
      <c r="M272" s="366"/>
      <c r="N272" s="389"/>
      <c r="T272" s="226"/>
      <c r="U272" s="226"/>
      <c r="V272" s="226"/>
      <c r="W272" s="226"/>
      <c r="X272" s="226"/>
      <c r="Y272" s="226"/>
      <c r="Z272" s="226"/>
      <c r="AA272" s="226"/>
    </row>
    <row r="273" spans="1:27" ht="27" hidden="1" customHeight="1">
      <c r="A273" s="257"/>
      <c r="B273" s="308"/>
      <c r="C273" s="166"/>
      <c r="D273" s="166"/>
      <c r="E273" s="166"/>
      <c r="F273" s="167"/>
      <c r="G273" s="167"/>
      <c r="H273" s="167"/>
      <c r="I273" s="167"/>
      <c r="J273" s="167"/>
      <c r="K273" s="168"/>
      <c r="L273" s="366"/>
      <c r="M273" s="366"/>
      <c r="N273" s="389"/>
      <c r="T273" s="226"/>
      <c r="U273" s="226"/>
      <c r="V273" s="226"/>
      <c r="W273" s="226"/>
      <c r="X273" s="226"/>
      <c r="Y273" s="226"/>
      <c r="Z273" s="226"/>
      <c r="AA273" s="226"/>
    </row>
    <row r="274" spans="1:27" ht="27" customHeight="1">
      <c r="A274" s="404" t="s">
        <v>137</v>
      </c>
      <c r="B274" s="405"/>
      <c r="C274" s="405"/>
      <c r="D274" s="405"/>
      <c r="E274" s="406"/>
      <c r="F274" s="169">
        <f t="shared" ref="F274" si="70">F275+F283</f>
        <v>7702100</v>
      </c>
      <c r="G274" s="169">
        <f t="shared" ref="G274:J274" si="71">G275+G283</f>
        <v>5789555.1100000003</v>
      </c>
      <c r="H274" s="169">
        <f>G274/F274*100</f>
        <v>75.168526895262332</v>
      </c>
      <c r="I274" s="169">
        <f t="shared" ref="I274" si="72">I275+I283</f>
        <v>20933900</v>
      </c>
      <c r="J274" s="169">
        <f t="shared" si="71"/>
        <v>13525164.479999989</v>
      </c>
      <c r="K274" s="170">
        <f>J274/I274*100</f>
        <v>64.608909376656953</v>
      </c>
      <c r="L274" s="310"/>
      <c r="M274" s="310"/>
      <c r="N274" s="311"/>
      <c r="O274" s="337"/>
      <c r="T274" s="226"/>
      <c r="U274" s="226"/>
      <c r="V274" s="226"/>
      <c r="W274" s="226"/>
      <c r="X274" s="226"/>
      <c r="Y274" s="226"/>
      <c r="Z274" s="226"/>
      <c r="AA274" s="226"/>
    </row>
    <row r="275" spans="1:27" ht="49.5" customHeight="1">
      <c r="A275" s="235" t="s">
        <v>138</v>
      </c>
      <c r="B275" s="236" t="str">
        <f t="shared" ref="B275:C275" si="73">B280</f>
        <v>ราย</v>
      </c>
      <c r="C275" s="171">
        <f t="shared" si="73"/>
        <v>600</v>
      </c>
      <c r="D275" s="43">
        <f>D279</f>
        <v>600</v>
      </c>
      <c r="E275" s="172">
        <f>D275/C275*100</f>
        <v>100</v>
      </c>
      <c r="F275" s="1">
        <v>519100</v>
      </c>
      <c r="G275" s="44">
        <v>311500</v>
      </c>
      <c r="H275" s="44">
        <f>G275/F275*100</f>
        <v>60.007705644384515</v>
      </c>
      <c r="I275" s="1">
        <v>7929700</v>
      </c>
      <c r="J275" s="44">
        <v>7474619.3999999883</v>
      </c>
      <c r="K275" s="173">
        <f>J275/I275*100</f>
        <v>94.261061578621991</v>
      </c>
      <c r="L275" s="387" t="s">
        <v>20</v>
      </c>
      <c r="M275" s="387" t="s">
        <v>21</v>
      </c>
      <c r="N275" s="398" t="s">
        <v>206</v>
      </c>
      <c r="O275" s="337"/>
      <c r="T275" s="226"/>
      <c r="U275" s="226">
        <v>7424612.8200000003</v>
      </c>
      <c r="V275" s="226"/>
      <c r="W275" s="226"/>
      <c r="X275" s="226"/>
      <c r="Y275" s="226"/>
      <c r="Z275" s="226"/>
      <c r="AA275" s="226"/>
    </row>
    <row r="276" spans="1:27" ht="27" customHeight="1">
      <c r="A276" s="238" t="s">
        <v>23</v>
      </c>
      <c r="B276" s="239" t="s">
        <v>16</v>
      </c>
      <c r="C276" s="17" t="s">
        <v>16</v>
      </c>
      <c r="D276" s="17" t="s">
        <v>16</v>
      </c>
      <c r="E276" s="17" t="s">
        <v>16</v>
      </c>
      <c r="F276" s="17" t="s">
        <v>16</v>
      </c>
      <c r="G276" s="17" t="s">
        <v>16</v>
      </c>
      <c r="H276" s="17" t="s">
        <v>16</v>
      </c>
      <c r="I276" s="17" t="s">
        <v>16</v>
      </c>
      <c r="J276" s="17" t="s">
        <v>16</v>
      </c>
      <c r="K276" s="18" t="s">
        <v>16</v>
      </c>
      <c r="L276" s="366"/>
      <c r="M276" s="366"/>
      <c r="N276" s="389"/>
      <c r="T276" s="226"/>
      <c r="U276" s="226"/>
      <c r="V276" s="226"/>
      <c r="W276" s="226"/>
      <c r="X276" s="226"/>
      <c r="Y276" s="226"/>
      <c r="Z276" s="226"/>
      <c r="AA276" s="226"/>
    </row>
    <row r="277" spans="1:27" ht="27" customHeight="1">
      <c r="A277" s="238" t="s">
        <v>139</v>
      </c>
      <c r="B277" s="239"/>
      <c r="C277" s="17"/>
      <c r="D277" s="17"/>
      <c r="E277" s="17"/>
      <c r="F277" s="17"/>
      <c r="G277" s="17"/>
      <c r="H277" s="17"/>
      <c r="I277" s="17"/>
      <c r="J277" s="17"/>
      <c r="K277" s="18"/>
      <c r="L277" s="366"/>
      <c r="M277" s="366"/>
      <c r="N277" s="389"/>
      <c r="T277" s="226"/>
      <c r="U277" s="226"/>
      <c r="V277" s="226"/>
      <c r="W277" s="226"/>
      <c r="X277" s="226"/>
      <c r="Y277" s="226"/>
      <c r="Z277" s="226"/>
      <c r="AA277" s="226"/>
    </row>
    <row r="278" spans="1:27" ht="27" customHeight="1">
      <c r="A278" s="238" t="s">
        <v>140</v>
      </c>
      <c r="B278" s="239" t="s">
        <v>22</v>
      </c>
      <c r="C278" s="17">
        <v>600</v>
      </c>
      <c r="D278" s="20">
        <v>600</v>
      </c>
      <c r="E278" s="21">
        <f t="shared" ref="E278:E283" si="74">D278/C278*100</f>
        <v>100</v>
      </c>
      <c r="F278" s="17" t="s">
        <v>16</v>
      </c>
      <c r="G278" s="17" t="s">
        <v>16</v>
      </c>
      <c r="H278" s="17" t="s">
        <v>16</v>
      </c>
      <c r="I278" s="17" t="s">
        <v>16</v>
      </c>
      <c r="J278" s="17" t="s">
        <v>16</v>
      </c>
      <c r="K278" s="18" t="s">
        <v>16</v>
      </c>
      <c r="L278" s="366"/>
      <c r="M278" s="366"/>
      <c r="N278" s="389"/>
      <c r="T278" s="226"/>
      <c r="U278" s="226"/>
      <c r="V278" s="226"/>
      <c r="W278" s="226"/>
      <c r="X278" s="226"/>
      <c r="Y278" s="226"/>
      <c r="Z278" s="226"/>
      <c r="AA278" s="226"/>
    </row>
    <row r="279" spans="1:27" ht="27" customHeight="1">
      <c r="A279" s="238" t="s">
        <v>141</v>
      </c>
      <c r="B279" s="239" t="s">
        <v>22</v>
      </c>
      <c r="C279" s="17">
        <v>600</v>
      </c>
      <c r="D279" s="20">
        <v>600</v>
      </c>
      <c r="E279" s="21">
        <f t="shared" si="74"/>
        <v>100</v>
      </c>
      <c r="F279" s="17"/>
      <c r="G279" s="17"/>
      <c r="H279" s="17"/>
      <c r="I279" s="17"/>
      <c r="J279" s="17"/>
      <c r="K279" s="18"/>
      <c r="L279" s="366"/>
      <c r="M279" s="366"/>
      <c r="N279" s="389"/>
      <c r="T279" s="226"/>
      <c r="U279" s="226"/>
      <c r="V279" s="226"/>
      <c r="W279" s="226"/>
      <c r="X279" s="226"/>
      <c r="Y279" s="226"/>
      <c r="Z279" s="226"/>
      <c r="AA279" s="226"/>
    </row>
    <row r="280" spans="1:27" ht="27" customHeight="1">
      <c r="A280" s="238" t="s">
        <v>142</v>
      </c>
      <c r="B280" s="239" t="s">
        <v>22</v>
      </c>
      <c r="C280" s="17">
        <v>600</v>
      </c>
      <c r="D280" s="20">
        <v>600</v>
      </c>
      <c r="E280" s="21">
        <f t="shared" si="74"/>
        <v>100</v>
      </c>
      <c r="F280" s="17"/>
      <c r="G280" s="17"/>
      <c r="H280" s="17"/>
      <c r="I280" s="17"/>
      <c r="J280" s="17"/>
      <c r="K280" s="18"/>
      <c r="L280" s="366"/>
      <c r="M280" s="366"/>
      <c r="N280" s="389"/>
      <c r="T280" s="226"/>
      <c r="U280" s="226"/>
      <c r="V280" s="226"/>
      <c r="W280" s="226"/>
      <c r="X280" s="226"/>
      <c r="Y280" s="226"/>
      <c r="Z280" s="226"/>
      <c r="AA280" s="226"/>
    </row>
    <row r="281" spans="1:27" ht="27" customHeight="1">
      <c r="A281" s="238" t="s">
        <v>143</v>
      </c>
      <c r="B281" s="239" t="s">
        <v>22</v>
      </c>
      <c r="C281" s="17">
        <v>160</v>
      </c>
      <c r="D281" s="20">
        <v>160</v>
      </c>
      <c r="E281" s="21">
        <f t="shared" si="74"/>
        <v>100</v>
      </c>
      <c r="F281" s="17"/>
      <c r="G281" s="17"/>
      <c r="H281" s="17"/>
      <c r="I281" s="17"/>
      <c r="J281" s="17"/>
      <c r="K281" s="18"/>
      <c r="L281" s="366"/>
      <c r="M281" s="366"/>
      <c r="N281" s="389"/>
      <c r="T281" s="226"/>
      <c r="U281" s="226"/>
      <c r="V281" s="226"/>
      <c r="W281" s="226"/>
      <c r="X281" s="226"/>
      <c r="Y281" s="226"/>
      <c r="Z281" s="226"/>
      <c r="AA281" s="226"/>
    </row>
    <row r="282" spans="1:27" ht="27" customHeight="1">
      <c r="A282" s="238" t="s">
        <v>72</v>
      </c>
      <c r="B282" s="239" t="s">
        <v>22</v>
      </c>
      <c r="C282" s="17">
        <v>600</v>
      </c>
      <c r="D282" s="20">
        <v>600</v>
      </c>
      <c r="E282" s="21">
        <f t="shared" si="74"/>
        <v>100</v>
      </c>
      <c r="F282" s="17"/>
      <c r="G282" s="17"/>
      <c r="H282" s="17"/>
      <c r="I282" s="17"/>
      <c r="J282" s="17"/>
      <c r="K282" s="18"/>
      <c r="L282" s="366"/>
      <c r="M282" s="366"/>
      <c r="N282" s="394"/>
      <c r="T282" s="226"/>
      <c r="U282" s="226"/>
      <c r="V282" s="226"/>
      <c r="W282" s="226"/>
      <c r="X282" s="226"/>
      <c r="Y282" s="226"/>
      <c r="Z282" s="226"/>
      <c r="AA282" s="226"/>
    </row>
    <row r="283" spans="1:27" ht="27" customHeight="1">
      <c r="A283" s="235" t="s">
        <v>144</v>
      </c>
      <c r="B283" s="236" t="str">
        <f t="shared" ref="B283:D283" si="75">B285</f>
        <v>พื้นที่</v>
      </c>
      <c r="C283" s="171">
        <f t="shared" si="75"/>
        <v>19</v>
      </c>
      <c r="D283" s="43">
        <f t="shared" si="75"/>
        <v>17</v>
      </c>
      <c r="E283" s="44">
        <f t="shared" si="74"/>
        <v>89.473684210526315</v>
      </c>
      <c r="F283" s="14">
        <v>7183000</v>
      </c>
      <c r="G283" s="13">
        <v>5478055.1100000003</v>
      </c>
      <c r="H283" s="13">
        <f>G283/F283*100</f>
        <v>76.264166921898934</v>
      </c>
      <c r="I283" s="14">
        <v>13004200</v>
      </c>
      <c r="J283" s="13">
        <v>6050545.0800000001</v>
      </c>
      <c r="K283" s="68">
        <f>J283/I283*100</f>
        <v>46.527622460435857</v>
      </c>
      <c r="L283" s="387" t="s">
        <v>20</v>
      </c>
      <c r="M283" s="387" t="s">
        <v>21</v>
      </c>
      <c r="N283" s="398" t="s">
        <v>207</v>
      </c>
      <c r="O283" s="337"/>
      <c r="T283" s="226"/>
      <c r="U283" s="226">
        <v>6049145.0800000001</v>
      </c>
      <c r="V283" s="226"/>
      <c r="W283" s="226"/>
      <c r="X283" s="226"/>
      <c r="Y283" s="226"/>
      <c r="Z283" s="226"/>
      <c r="AA283" s="226"/>
    </row>
    <row r="284" spans="1:27" ht="27" customHeight="1">
      <c r="A284" s="238" t="s">
        <v>23</v>
      </c>
      <c r="B284" s="239" t="s">
        <v>16</v>
      </c>
      <c r="C284" s="17" t="s">
        <v>16</v>
      </c>
      <c r="D284" s="17" t="s">
        <v>16</v>
      </c>
      <c r="E284" s="17" t="s">
        <v>16</v>
      </c>
      <c r="F284" s="17" t="s">
        <v>16</v>
      </c>
      <c r="G284" s="17" t="s">
        <v>16</v>
      </c>
      <c r="H284" s="17" t="s">
        <v>16</v>
      </c>
      <c r="I284" s="17" t="s">
        <v>16</v>
      </c>
      <c r="J284" s="17" t="s">
        <v>16</v>
      </c>
      <c r="K284" s="18" t="s">
        <v>16</v>
      </c>
      <c r="L284" s="366"/>
      <c r="M284" s="366"/>
      <c r="N284" s="389"/>
      <c r="T284" s="226"/>
      <c r="U284" s="226"/>
      <c r="V284" s="226"/>
      <c r="W284" s="226"/>
      <c r="X284" s="226"/>
      <c r="Y284" s="226"/>
      <c r="Z284" s="226"/>
      <c r="AA284" s="226"/>
    </row>
    <row r="285" spans="1:27" ht="27" customHeight="1">
      <c r="A285" s="240" t="s">
        <v>145</v>
      </c>
      <c r="B285" s="241" t="s">
        <v>146</v>
      </c>
      <c r="C285" s="25">
        <v>19</v>
      </c>
      <c r="D285" s="23">
        <v>17</v>
      </c>
      <c r="E285" s="24">
        <f>D285/C285*100</f>
        <v>89.473684210526315</v>
      </c>
      <c r="F285" s="23" t="s">
        <v>16</v>
      </c>
      <c r="G285" s="25" t="s">
        <v>16</v>
      </c>
      <c r="H285" s="25" t="s">
        <v>16</v>
      </c>
      <c r="I285" s="25" t="s">
        <v>16</v>
      </c>
      <c r="J285" s="25" t="s">
        <v>16</v>
      </c>
      <c r="K285" s="26" t="s">
        <v>16</v>
      </c>
      <c r="L285" s="366"/>
      <c r="M285" s="366"/>
      <c r="N285" s="389"/>
      <c r="T285" s="226"/>
      <c r="U285" s="226"/>
      <c r="V285" s="226"/>
      <c r="W285" s="226"/>
      <c r="X285" s="226"/>
      <c r="Y285" s="226"/>
      <c r="Z285" s="226"/>
      <c r="AA285" s="226"/>
    </row>
    <row r="286" spans="1:27" ht="27" customHeight="1">
      <c r="A286" s="379" t="s">
        <v>238</v>
      </c>
      <c r="B286" s="380"/>
      <c r="C286" s="380"/>
      <c r="D286" s="380"/>
      <c r="E286" s="380"/>
      <c r="F286" s="380"/>
      <c r="G286" s="380"/>
      <c r="H286" s="380"/>
      <c r="I286" s="380"/>
      <c r="J286" s="380"/>
      <c r="K286" s="381"/>
      <c r="L286" s="366"/>
      <c r="M286" s="366"/>
      <c r="N286" s="389"/>
      <c r="T286" s="226"/>
      <c r="U286" s="226"/>
      <c r="V286" s="226"/>
      <c r="W286" s="226"/>
      <c r="X286" s="226"/>
      <c r="Y286" s="226"/>
      <c r="Z286" s="226"/>
      <c r="AA286" s="226"/>
    </row>
    <row r="287" spans="1:27" ht="27" hidden="1" customHeight="1">
      <c r="A287" s="382"/>
      <c r="B287" s="383"/>
      <c r="C287" s="383"/>
      <c r="D287" s="383"/>
      <c r="E287" s="383"/>
      <c r="F287" s="383"/>
      <c r="G287" s="383"/>
      <c r="H287" s="383"/>
      <c r="I287" s="383"/>
      <c r="J287" s="383"/>
      <c r="K287" s="384"/>
      <c r="L287" s="366"/>
      <c r="M287" s="366"/>
      <c r="N287" s="389"/>
      <c r="T287" s="226"/>
      <c r="U287" s="226"/>
      <c r="V287" s="226"/>
      <c r="W287" s="226"/>
      <c r="X287" s="226"/>
      <c r="Y287" s="226"/>
      <c r="Z287" s="226"/>
      <c r="AA287" s="226"/>
    </row>
    <row r="288" spans="1:27" ht="27" hidden="1" customHeight="1">
      <c r="A288" s="244"/>
      <c r="B288" s="245"/>
      <c r="C288" s="35"/>
      <c r="D288" s="33"/>
      <c r="E288" s="34"/>
      <c r="F288" s="33"/>
      <c r="G288" s="35"/>
      <c r="H288" s="35"/>
      <c r="I288" s="35"/>
      <c r="J288" s="35"/>
      <c r="K288" s="36"/>
      <c r="L288" s="366"/>
      <c r="M288" s="366"/>
      <c r="N288" s="389"/>
      <c r="T288" s="226"/>
      <c r="U288" s="226"/>
      <c r="V288" s="226"/>
      <c r="W288" s="226"/>
      <c r="X288" s="226"/>
      <c r="Y288" s="226"/>
      <c r="Z288" s="226"/>
      <c r="AA288" s="226"/>
    </row>
    <row r="289" spans="1:27" ht="27" hidden="1" customHeight="1">
      <c r="A289" s="244"/>
      <c r="B289" s="245"/>
      <c r="C289" s="35"/>
      <c r="D289" s="33"/>
      <c r="E289" s="34"/>
      <c r="F289" s="33"/>
      <c r="G289" s="35"/>
      <c r="H289" s="35"/>
      <c r="I289" s="35"/>
      <c r="J289" s="35"/>
      <c r="K289" s="36"/>
      <c r="L289" s="366"/>
      <c r="M289" s="366"/>
      <c r="N289" s="389"/>
      <c r="T289" s="226"/>
      <c r="U289" s="226"/>
      <c r="V289" s="226"/>
      <c r="W289" s="226"/>
      <c r="X289" s="226"/>
      <c r="Y289" s="226"/>
      <c r="Z289" s="226"/>
      <c r="AA289" s="226"/>
    </row>
    <row r="290" spans="1:27" ht="27" hidden="1" customHeight="1">
      <c r="A290" s="244"/>
      <c r="B290" s="245"/>
      <c r="C290" s="35"/>
      <c r="D290" s="33"/>
      <c r="E290" s="34"/>
      <c r="F290" s="33"/>
      <c r="G290" s="35"/>
      <c r="H290" s="35"/>
      <c r="I290" s="35"/>
      <c r="J290" s="35"/>
      <c r="K290" s="36"/>
      <c r="L290" s="366"/>
      <c r="M290" s="366"/>
      <c r="N290" s="389"/>
      <c r="T290" s="226"/>
      <c r="U290" s="226"/>
      <c r="V290" s="226"/>
      <c r="W290" s="226"/>
      <c r="X290" s="226"/>
      <c r="Y290" s="226"/>
      <c r="Z290" s="226"/>
      <c r="AA290" s="226"/>
    </row>
    <row r="291" spans="1:27" ht="27" hidden="1" customHeight="1">
      <c r="A291" s="312"/>
      <c r="B291" s="313"/>
      <c r="C291" s="174"/>
      <c r="D291" s="174"/>
      <c r="E291" s="174"/>
      <c r="F291" s="167"/>
      <c r="G291" s="167"/>
      <c r="H291" s="167"/>
      <c r="I291" s="167"/>
      <c r="J291" s="167"/>
      <c r="K291" s="168"/>
      <c r="L291" s="366"/>
      <c r="M291" s="366"/>
      <c r="N291" s="394"/>
      <c r="T291" s="226"/>
      <c r="U291" s="226"/>
      <c r="V291" s="226"/>
      <c r="W291" s="226"/>
      <c r="X291" s="226"/>
      <c r="Y291" s="226"/>
      <c r="Z291" s="226"/>
      <c r="AA291" s="226"/>
    </row>
    <row r="292" spans="1:27" ht="27" customHeight="1">
      <c r="A292" s="314" t="s">
        <v>147</v>
      </c>
      <c r="B292" s="315"/>
      <c r="C292" s="175"/>
      <c r="D292" s="175"/>
      <c r="E292" s="175"/>
      <c r="F292" s="169">
        <f t="shared" ref="F292" si="76">F293+F301</f>
        <v>9025900</v>
      </c>
      <c r="G292" s="169">
        <f t="shared" ref="G292:J292" si="77">G293+G301</f>
        <v>6698012.8200000003</v>
      </c>
      <c r="H292" s="169">
        <f>G292/F292*100</f>
        <v>74.208808207491771</v>
      </c>
      <c r="I292" s="169">
        <f t="shared" ref="I292" si="78">I293+I301</f>
        <v>8842994</v>
      </c>
      <c r="J292" s="169">
        <f t="shared" si="77"/>
        <v>6161931.7400000002</v>
      </c>
      <c r="K292" s="170">
        <f>J292/I292*100</f>
        <v>69.681509904903251</v>
      </c>
      <c r="L292" s="316"/>
      <c r="M292" s="316"/>
      <c r="N292" s="317"/>
      <c r="O292" s="339"/>
      <c r="T292" s="226"/>
      <c r="U292" s="226"/>
      <c r="V292" s="226"/>
      <c r="W292" s="226"/>
      <c r="X292" s="226"/>
      <c r="Y292" s="226"/>
      <c r="Z292" s="226"/>
      <c r="AA292" s="226"/>
    </row>
    <row r="293" spans="1:27" ht="69.75">
      <c r="A293" s="235" t="s">
        <v>148</v>
      </c>
      <c r="B293" s="236" t="str">
        <f t="shared" ref="B293:D293" si="79">B295</f>
        <v>ฉบับ</v>
      </c>
      <c r="C293" s="171">
        <f t="shared" si="79"/>
        <v>48</v>
      </c>
      <c r="D293" s="43">
        <f t="shared" si="79"/>
        <v>50</v>
      </c>
      <c r="E293" s="44">
        <f>D293/C293*100</f>
        <v>104.16666666666667</v>
      </c>
      <c r="F293" s="1">
        <v>2532000</v>
      </c>
      <c r="G293" s="44">
        <v>2181459.92</v>
      </c>
      <c r="H293" s="44">
        <f>G293/F293*100</f>
        <v>86.155605055292256</v>
      </c>
      <c r="I293" s="1">
        <v>2263000</v>
      </c>
      <c r="J293" s="44">
        <v>1919741.04</v>
      </c>
      <c r="K293" s="173">
        <f>J293/I293*100</f>
        <v>84.831685373398145</v>
      </c>
      <c r="L293" s="387" t="s">
        <v>20</v>
      </c>
      <c r="M293" s="387" t="s">
        <v>21</v>
      </c>
      <c r="N293" s="398" t="s">
        <v>208</v>
      </c>
      <c r="O293" s="337"/>
      <c r="T293" s="226"/>
      <c r="U293" s="226">
        <v>1896497.66</v>
      </c>
      <c r="V293" s="226"/>
      <c r="W293" s="226"/>
      <c r="X293" s="226"/>
      <c r="Y293" s="226"/>
      <c r="Z293" s="226"/>
      <c r="AA293" s="226"/>
    </row>
    <row r="294" spans="1:27" ht="27" customHeight="1">
      <c r="A294" s="238" t="s">
        <v>23</v>
      </c>
      <c r="B294" s="239" t="s">
        <v>16</v>
      </c>
      <c r="C294" s="17" t="s">
        <v>16</v>
      </c>
      <c r="D294" s="17" t="s">
        <v>16</v>
      </c>
      <c r="E294" s="17" t="s">
        <v>16</v>
      </c>
      <c r="F294" s="17" t="s">
        <v>16</v>
      </c>
      <c r="G294" s="17" t="s">
        <v>16</v>
      </c>
      <c r="H294" s="17" t="s">
        <v>16</v>
      </c>
      <c r="I294" s="17" t="s">
        <v>16</v>
      </c>
      <c r="J294" s="17" t="s">
        <v>16</v>
      </c>
      <c r="K294" s="18" t="s">
        <v>16</v>
      </c>
      <c r="L294" s="366"/>
      <c r="M294" s="366"/>
      <c r="N294" s="389"/>
      <c r="T294" s="226"/>
      <c r="U294" s="226" t="s">
        <v>16</v>
      </c>
      <c r="V294" s="226"/>
      <c r="W294" s="226"/>
      <c r="X294" s="226"/>
      <c r="Y294" s="226"/>
      <c r="Z294" s="226"/>
      <c r="AA294" s="226"/>
    </row>
    <row r="295" spans="1:27" ht="27" customHeight="1">
      <c r="A295" s="238" t="s">
        <v>149</v>
      </c>
      <c r="B295" s="239" t="s">
        <v>150</v>
      </c>
      <c r="C295" s="17">
        <v>48</v>
      </c>
      <c r="D295" s="20">
        <v>50</v>
      </c>
      <c r="E295" s="21">
        <f>D295/C295*100</f>
        <v>104.16666666666667</v>
      </c>
      <c r="F295" s="17" t="s">
        <v>16</v>
      </c>
      <c r="G295" s="17" t="s">
        <v>16</v>
      </c>
      <c r="H295" s="17" t="s">
        <v>16</v>
      </c>
      <c r="I295" s="17" t="s">
        <v>16</v>
      </c>
      <c r="J295" s="17" t="s">
        <v>16</v>
      </c>
      <c r="K295" s="18" t="s">
        <v>16</v>
      </c>
      <c r="L295" s="366"/>
      <c r="M295" s="366"/>
      <c r="N295" s="389"/>
      <c r="T295" s="226"/>
      <c r="U295" s="226" t="s">
        <v>16</v>
      </c>
      <c r="V295" s="226"/>
      <c r="W295" s="226"/>
      <c r="X295" s="226"/>
      <c r="Y295" s="226"/>
      <c r="Z295" s="226"/>
      <c r="AA295" s="226"/>
    </row>
    <row r="296" spans="1:27" ht="27" hidden="1" customHeight="1">
      <c r="A296" s="254"/>
      <c r="B296" s="318"/>
      <c r="C296" s="176"/>
      <c r="D296" s="177"/>
      <c r="E296" s="178"/>
      <c r="F296" s="176"/>
      <c r="G296" s="176"/>
      <c r="H296" s="176"/>
      <c r="I296" s="176"/>
      <c r="J296" s="176"/>
      <c r="K296" s="179"/>
      <c r="L296" s="366"/>
      <c r="M296" s="366"/>
      <c r="N296" s="389"/>
      <c r="T296" s="226"/>
      <c r="U296" s="226"/>
      <c r="V296" s="226"/>
      <c r="W296" s="226"/>
      <c r="X296" s="226"/>
      <c r="Y296" s="226"/>
      <c r="Z296" s="226"/>
      <c r="AA296" s="226"/>
    </row>
    <row r="297" spans="1:27" ht="27" hidden="1" customHeight="1">
      <c r="A297" s="244"/>
      <c r="B297" s="245"/>
      <c r="C297" s="35"/>
      <c r="D297" s="33"/>
      <c r="E297" s="34"/>
      <c r="F297" s="35"/>
      <c r="G297" s="35"/>
      <c r="H297" s="35"/>
      <c r="I297" s="35"/>
      <c r="J297" s="35"/>
      <c r="K297" s="36"/>
      <c r="L297" s="366"/>
      <c r="M297" s="366"/>
      <c r="N297" s="389"/>
      <c r="T297" s="226"/>
      <c r="U297" s="226"/>
      <c r="V297" s="226"/>
      <c r="W297" s="226"/>
      <c r="X297" s="226"/>
      <c r="Y297" s="226"/>
      <c r="Z297" s="226"/>
      <c r="AA297" s="226"/>
    </row>
    <row r="298" spans="1:27" ht="27" hidden="1" customHeight="1">
      <c r="A298" s="244"/>
      <c r="B298" s="245"/>
      <c r="C298" s="35"/>
      <c r="D298" s="33"/>
      <c r="E298" s="34"/>
      <c r="F298" s="35"/>
      <c r="G298" s="35"/>
      <c r="H298" s="35"/>
      <c r="I298" s="35"/>
      <c r="J298" s="35"/>
      <c r="K298" s="36"/>
      <c r="L298" s="366"/>
      <c r="M298" s="366"/>
      <c r="N298" s="389"/>
      <c r="T298" s="226"/>
      <c r="U298" s="226"/>
      <c r="V298" s="226"/>
      <c r="W298" s="226"/>
      <c r="X298" s="226"/>
      <c r="Y298" s="226"/>
      <c r="Z298" s="226"/>
      <c r="AA298" s="226"/>
    </row>
    <row r="299" spans="1:27" ht="84" hidden="1" customHeight="1">
      <c r="A299" s="268"/>
      <c r="B299" s="256"/>
      <c r="C299" s="48"/>
      <c r="D299" s="116"/>
      <c r="E299" s="71"/>
      <c r="F299" s="48"/>
      <c r="G299" s="48"/>
      <c r="H299" s="48"/>
      <c r="I299" s="48"/>
      <c r="J299" s="48"/>
      <c r="K299" s="180"/>
      <c r="L299" s="366"/>
      <c r="M299" s="366"/>
      <c r="N299" s="389"/>
      <c r="T299" s="226"/>
      <c r="U299" s="226"/>
      <c r="V299" s="226"/>
      <c r="W299" s="226"/>
      <c r="X299" s="226"/>
      <c r="Y299" s="226"/>
      <c r="Z299" s="226"/>
      <c r="AA299" s="226"/>
    </row>
    <row r="300" spans="1:27" ht="27" hidden="1" customHeight="1">
      <c r="A300" s="319"/>
      <c r="B300" s="320"/>
      <c r="C300" s="181"/>
      <c r="D300" s="181"/>
      <c r="E300" s="182"/>
      <c r="F300" s="183"/>
      <c r="G300" s="184"/>
      <c r="H300" s="184"/>
      <c r="I300" s="183"/>
      <c r="J300" s="185"/>
      <c r="K300" s="186"/>
      <c r="L300" s="366"/>
      <c r="M300" s="366"/>
      <c r="N300" s="394"/>
      <c r="T300" s="226"/>
      <c r="U300" s="226"/>
      <c r="V300" s="226"/>
      <c r="W300" s="226"/>
      <c r="X300" s="226"/>
      <c r="Y300" s="226"/>
      <c r="Z300" s="226"/>
      <c r="AA300" s="226"/>
    </row>
    <row r="301" spans="1:27" ht="27" customHeight="1">
      <c r="A301" s="235" t="s">
        <v>151</v>
      </c>
      <c r="B301" s="236" t="str">
        <f t="shared" ref="B301:D301" si="80">B303</f>
        <v>ไร่</v>
      </c>
      <c r="C301" s="43">
        <f t="shared" si="80"/>
        <v>2000000</v>
      </c>
      <c r="D301" s="43">
        <f t="shared" si="80"/>
        <v>2010186</v>
      </c>
      <c r="E301" s="44">
        <f>D301/C301*100</f>
        <v>100.5093</v>
      </c>
      <c r="F301" s="14">
        <v>6493900</v>
      </c>
      <c r="G301" s="13">
        <v>4516552.9000000004</v>
      </c>
      <c r="H301" s="13">
        <f>G301/F301*100</f>
        <v>69.550699887586816</v>
      </c>
      <c r="I301" s="14">
        <v>6579994</v>
      </c>
      <c r="J301" s="45">
        <v>4242190.7</v>
      </c>
      <c r="K301" s="46">
        <f>J301/I301*100</f>
        <v>64.471042070859028</v>
      </c>
      <c r="L301" s="387" t="s">
        <v>20</v>
      </c>
      <c r="M301" s="387" t="s">
        <v>21</v>
      </c>
      <c r="N301" s="398" t="s">
        <v>209</v>
      </c>
      <c r="O301" s="337"/>
      <c r="T301" s="226"/>
      <c r="U301" s="226">
        <v>4248949.8</v>
      </c>
      <c r="V301" s="226"/>
      <c r="W301" s="226"/>
      <c r="X301" s="226"/>
      <c r="Y301" s="226"/>
      <c r="Z301" s="226"/>
      <c r="AA301" s="226"/>
    </row>
    <row r="302" spans="1:27" ht="27" customHeight="1">
      <c r="A302" s="240" t="s">
        <v>23</v>
      </c>
      <c r="B302" s="241" t="s">
        <v>16</v>
      </c>
      <c r="C302" s="25" t="s">
        <v>16</v>
      </c>
      <c r="D302" s="25" t="s">
        <v>16</v>
      </c>
      <c r="E302" s="25" t="s">
        <v>16</v>
      </c>
      <c r="F302" s="25" t="s">
        <v>16</v>
      </c>
      <c r="G302" s="25" t="s">
        <v>16</v>
      </c>
      <c r="H302" s="25" t="s">
        <v>16</v>
      </c>
      <c r="I302" s="25" t="s">
        <v>16</v>
      </c>
      <c r="J302" s="25" t="s">
        <v>16</v>
      </c>
      <c r="K302" s="26" t="s">
        <v>16</v>
      </c>
      <c r="L302" s="366"/>
      <c r="M302" s="366"/>
      <c r="N302" s="389"/>
      <c r="T302" s="226"/>
      <c r="U302" s="226"/>
      <c r="V302" s="226"/>
      <c r="W302" s="226"/>
      <c r="X302" s="226"/>
      <c r="Y302" s="226"/>
      <c r="Z302" s="226"/>
      <c r="AA302" s="226"/>
    </row>
    <row r="303" spans="1:27" ht="27" customHeight="1">
      <c r="A303" s="260" t="s">
        <v>152</v>
      </c>
      <c r="B303" s="237" t="s">
        <v>19</v>
      </c>
      <c r="C303" s="101">
        <v>2000000</v>
      </c>
      <c r="D303" s="206">
        <v>2010186</v>
      </c>
      <c r="E303" s="103">
        <f>D303/C303*100</f>
        <v>100.5093</v>
      </c>
      <c r="F303" s="100" t="s">
        <v>16</v>
      </c>
      <c r="G303" s="100" t="s">
        <v>16</v>
      </c>
      <c r="H303" s="100" t="s">
        <v>16</v>
      </c>
      <c r="I303" s="100" t="s">
        <v>16</v>
      </c>
      <c r="J303" s="100" t="s">
        <v>16</v>
      </c>
      <c r="K303" s="100" t="s">
        <v>16</v>
      </c>
      <c r="L303" s="366"/>
      <c r="M303" s="366"/>
      <c r="N303" s="389"/>
      <c r="T303" s="226"/>
      <c r="U303" s="226"/>
      <c r="V303" s="226"/>
      <c r="W303" s="226"/>
      <c r="X303" s="226"/>
      <c r="Y303" s="226"/>
      <c r="Z303" s="226"/>
      <c r="AA303" s="226"/>
    </row>
    <row r="304" spans="1:27" ht="27" hidden="1" customHeight="1">
      <c r="A304" s="242"/>
      <c r="B304" s="243"/>
      <c r="C304" s="27"/>
      <c r="D304" s="28"/>
      <c r="E304" s="29"/>
      <c r="F304" s="30"/>
      <c r="G304" s="30"/>
      <c r="H304" s="30"/>
      <c r="I304" s="30"/>
      <c r="J304" s="30"/>
      <c r="K304" s="31"/>
      <c r="L304" s="366"/>
      <c r="M304" s="366"/>
      <c r="N304" s="389"/>
      <c r="T304" s="226"/>
      <c r="U304" s="226"/>
      <c r="V304" s="226"/>
      <c r="W304" s="226"/>
      <c r="X304" s="226"/>
      <c r="Y304" s="226"/>
      <c r="Z304" s="226"/>
      <c r="AA304" s="226"/>
    </row>
    <row r="305" spans="1:27" ht="27" hidden="1" customHeight="1">
      <c r="A305" s="244"/>
      <c r="B305" s="245"/>
      <c r="C305" s="32"/>
      <c r="D305" s="33"/>
      <c r="E305" s="34"/>
      <c r="F305" s="35"/>
      <c r="G305" s="35"/>
      <c r="H305" s="35"/>
      <c r="I305" s="35"/>
      <c r="J305" s="35"/>
      <c r="K305" s="36"/>
      <c r="L305" s="366"/>
      <c r="M305" s="366"/>
      <c r="N305" s="389"/>
      <c r="T305" s="226"/>
      <c r="U305" s="226"/>
      <c r="V305" s="226"/>
      <c r="W305" s="226"/>
      <c r="X305" s="226"/>
      <c r="Y305" s="226"/>
      <c r="Z305" s="226"/>
      <c r="AA305" s="226"/>
    </row>
    <row r="306" spans="1:27" ht="27" hidden="1" customHeight="1">
      <c r="A306" s="244"/>
      <c r="B306" s="245"/>
      <c r="C306" s="32"/>
      <c r="D306" s="33"/>
      <c r="E306" s="34"/>
      <c r="F306" s="35"/>
      <c r="G306" s="35"/>
      <c r="H306" s="35"/>
      <c r="I306" s="35"/>
      <c r="J306" s="35"/>
      <c r="K306" s="36"/>
      <c r="L306" s="366"/>
      <c r="M306" s="366"/>
      <c r="N306" s="389"/>
      <c r="T306" s="226"/>
      <c r="U306" s="226"/>
      <c r="V306" s="226"/>
      <c r="W306" s="226"/>
      <c r="X306" s="226"/>
      <c r="Y306" s="226"/>
      <c r="Z306" s="226"/>
      <c r="AA306" s="226"/>
    </row>
    <row r="307" spans="1:27" ht="27" hidden="1" customHeight="1">
      <c r="A307" s="244"/>
      <c r="B307" s="245"/>
      <c r="C307" s="32"/>
      <c r="D307" s="33"/>
      <c r="E307" s="34"/>
      <c r="F307" s="35"/>
      <c r="G307" s="35"/>
      <c r="H307" s="35"/>
      <c r="I307" s="35"/>
      <c r="J307" s="35"/>
      <c r="K307" s="36"/>
      <c r="L307" s="366"/>
      <c r="M307" s="366"/>
      <c r="N307" s="389"/>
      <c r="T307" s="226"/>
      <c r="U307" s="226"/>
      <c r="V307" s="226"/>
      <c r="W307" s="226"/>
      <c r="X307" s="226"/>
      <c r="Y307" s="226"/>
      <c r="Z307" s="226"/>
      <c r="AA307" s="226"/>
    </row>
    <row r="308" spans="1:27" ht="27" hidden="1" customHeight="1">
      <c r="A308" s="244"/>
      <c r="B308" s="245"/>
      <c r="C308" s="32"/>
      <c r="D308" s="33"/>
      <c r="E308" s="34"/>
      <c r="F308" s="35"/>
      <c r="G308" s="35"/>
      <c r="H308" s="35"/>
      <c r="I308" s="35"/>
      <c r="J308" s="35"/>
      <c r="K308" s="36"/>
      <c r="L308" s="366"/>
      <c r="M308" s="366"/>
      <c r="N308" s="389"/>
      <c r="T308" s="226"/>
      <c r="U308" s="226"/>
      <c r="V308" s="226"/>
      <c r="W308" s="226"/>
      <c r="X308" s="226"/>
      <c r="Y308" s="226"/>
      <c r="Z308" s="226"/>
      <c r="AA308" s="226"/>
    </row>
    <row r="309" spans="1:27" ht="27" hidden="1" customHeight="1">
      <c r="A309" s="257"/>
      <c r="B309" s="258"/>
      <c r="C309" s="51"/>
      <c r="D309" s="51"/>
      <c r="E309" s="51"/>
      <c r="F309" s="52"/>
      <c r="G309" s="52"/>
      <c r="H309" s="52"/>
      <c r="I309" s="52"/>
      <c r="J309" s="52"/>
      <c r="K309" s="53"/>
      <c r="L309" s="366"/>
      <c r="M309" s="366"/>
      <c r="N309" s="394"/>
      <c r="T309" s="226"/>
      <c r="U309" s="226"/>
      <c r="V309" s="226"/>
      <c r="W309" s="226"/>
      <c r="X309" s="226"/>
      <c r="Y309" s="226"/>
      <c r="Z309" s="226"/>
      <c r="AA309" s="226"/>
    </row>
    <row r="310" spans="1:27" ht="27" customHeight="1">
      <c r="A310" s="309" t="s">
        <v>153</v>
      </c>
      <c r="B310" s="321" t="s">
        <v>16</v>
      </c>
      <c r="C310" s="187" t="s">
        <v>16</v>
      </c>
      <c r="D310" s="187" t="s">
        <v>16</v>
      </c>
      <c r="E310" s="187" t="s">
        <v>16</v>
      </c>
      <c r="F310" s="82">
        <f t="shared" ref="F310" si="81">F311</f>
        <v>7125000</v>
      </c>
      <c r="G310" s="82">
        <f t="shared" ref="G310:J310" si="82">G311</f>
        <v>7002944.4299999997</v>
      </c>
      <c r="H310" s="82">
        <f t="shared" si="82"/>
        <v>98.286939368421045</v>
      </c>
      <c r="I310" s="82">
        <f t="shared" si="82"/>
        <v>1337000</v>
      </c>
      <c r="J310" s="82">
        <f t="shared" si="82"/>
        <v>1290871</v>
      </c>
      <c r="K310" s="83">
        <f>J310/I310*100</f>
        <v>96.549813014210912</v>
      </c>
      <c r="L310" s="249"/>
      <c r="M310" s="249"/>
      <c r="N310" s="277"/>
      <c r="O310" s="334"/>
      <c r="T310" s="226"/>
      <c r="U310" s="226"/>
      <c r="V310" s="226"/>
      <c r="W310" s="226"/>
      <c r="X310" s="226"/>
      <c r="Y310" s="226"/>
      <c r="Z310" s="226"/>
      <c r="AA310" s="226"/>
    </row>
    <row r="311" spans="1:27" ht="27" customHeight="1">
      <c r="A311" s="235" t="s">
        <v>154</v>
      </c>
      <c r="B311" s="236" t="s">
        <v>19</v>
      </c>
      <c r="C311" s="12">
        <v>12000</v>
      </c>
      <c r="D311" s="43">
        <f t="shared" ref="D311:D312" si="83">D314</f>
        <v>12000</v>
      </c>
      <c r="E311" s="44">
        <f t="shared" ref="E311:E312" si="84">D311/C311*100</f>
        <v>100</v>
      </c>
      <c r="F311" s="14">
        <v>7125000</v>
      </c>
      <c r="G311" s="13">
        <v>7002944.4299999997</v>
      </c>
      <c r="H311" s="13">
        <f>G311/F311*100</f>
        <v>98.286939368421045</v>
      </c>
      <c r="I311" s="14">
        <v>1337000</v>
      </c>
      <c r="J311" s="13">
        <v>1290871</v>
      </c>
      <c r="K311" s="68">
        <f>J311/I311*100</f>
        <v>96.549813014210912</v>
      </c>
      <c r="L311" s="387" t="s">
        <v>20</v>
      </c>
      <c r="M311" s="387" t="s">
        <v>21</v>
      </c>
      <c r="N311" s="398" t="s">
        <v>210</v>
      </c>
      <c r="O311" s="337"/>
      <c r="T311" s="226"/>
      <c r="U311" s="226">
        <v>1290871</v>
      </c>
      <c r="V311" s="226"/>
      <c r="W311" s="226"/>
      <c r="X311" s="226"/>
      <c r="Y311" s="226"/>
      <c r="Z311" s="226"/>
      <c r="AA311" s="226"/>
    </row>
    <row r="312" spans="1:27" ht="27" customHeight="1">
      <c r="A312" s="235"/>
      <c r="B312" s="236" t="s">
        <v>22</v>
      </c>
      <c r="C312" s="12">
        <v>1200</v>
      </c>
      <c r="D312" s="43">
        <f t="shared" si="83"/>
        <v>1200</v>
      </c>
      <c r="E312" s="44">
        <f t="shared" si="84"/>
        <v>100</v>
      </c>
      <c r="F312" s="14"/>
      <c r="G312" s="13"/>
      <c r="H312" s="13"/>
      <c r="I312" s="64"/>
      <c r="J312" s="64"/>
      <c r="K312" s="84"/>
      <c r="L312" s="366"/>
      <c r="M312" s="366"/>
      <c r="N312" s="389"/>
      <c r="T312" s="226"/>
      <c r="U312" s="226"/>
      <c r="V312" s="226"/>
      <c r="W312" s="226"/>
      <c r="X312" s="226"/>
      <c r="Y312" s="226"/>
      <c r="Z312" s="226"/>
      <c r="AA312" s="226"/>
    </row>
    <row r="313" spans="1:27" ht="27" customHeight="1">
      <c r="A313" s="238" t="s">
        <v>23</v>
      </c>
      <c r="B313" s="239" t="s">
        <v>16</v>
      </c>
      <c r="C313" s="17" t="s">
        <v>16</v>
      </c>
      <c r="D313" s="17" t="s">
        <v>16</v>
      </c>
      <c r="E313" s="17" t="s">
        <v>16</v>
      </c>
      <c r="F313" s="17" t="s">
        <v>16</v>
      </c>
      <c r="G313" s="17" t="s">
        <v>16</v>
      </c>
      <c r="H313" s="17" t="s">
        <v>16</v>
      </c>
      <c r="I313" s="17" t="s">
        <v>16</v>
      </c>
      <c r="J313" s="17" t="s">
        <v>16</v>
      </c>
      <c r="K313" s="18" t="s">
        <v>16</v>
      </c>
      <c r="L313" s="366"/>
      <c r="M313" s="366"/>
      <c r="N313" s="389"/>
      <c r="T313" s="226"/>
      <c r="U313" s="226"/>
      <c r="V313" s="226"/>
      <c r="W313" s="226"/>
      <c r="X313" s="226"/>
      <c r="Y313" s="226"/>
      <c r="Z313" s="226"/>
      <c r="AA313" s="226"/>
    </row>
    <row r="314" spans="1:27" ht="27" customHeight="1">
      <c r="A314" s="238" t="s">
        <v>155</v>
      </c>
      <c r="B314" s="239" t="s">
        <v>19</v>
      </c>
      <c r="C314" s="19">
        <v>12000</v>
      </c>
      <c r="D314" s="20">
        <v>12000</v>
      </c>
      <c r="E314" s="21">
        <f t="shared" ref="E314:E319" si="85">D314/C314*100</f>
        <v>100</v>
      </c>
      <c r="F314" s="17" t="s">
        <v>16</v>
      </c>
      <c r="G314" s="17" t="s">
        <v>16</v>
      </c>
      <c r="H314" s="17" t="s">
        <v>16</v>
      </c>
      <c r="I314" s="17" t="s">
        <v>16</v>
      </c>
      <c r="J314" s="17" t="s">
        <v>156</v>
      </c>
      <c r="K314" s="18" t="s">
        <v>16</v>
      </c>
      <c r="L314" s="366"/>
      <c r="M314" s="366"/>
      <c r="N314" s="389"/>
      <c r="T314" s="226"/>
      <c r="U314" s="226"/>
      <c r="V314" s="226"/>
      <c r="W314" s="226"/>
      <c r="X314" s="226"/>
      <c r="Y314" s="226"/>
      <c r="Z314" s="226"/>
      <c r="AA314" s="226"/>
    </row>
    <row r="315" spans="1:27" ht="27" customHeight="1">
      <c r="A315" s="238" t="s">
        <v>157</v>
      </c>
      <c r="B315" s="239" t="s">
        <v>22</v>
      </c>
      <c r="C315" s="19">
        <v>1200</v>
      </c>
      <c r="D315" s="20">
        <v>1200</v>
      </c>
      <c r="E315" s="21">
        <f t="shared" si="85"/>
        <v>100</v>
      </c>
      <c r="F315" s="17" t="s">
        <v>16</v>
      </c>
      <c r="G315" s="17" t="s">
        <v>16</v>
      </c>
      <c r="H315" s="17" t="s">
        <v>16</v>
      </c>
      <c r="I315" s="17" t="s">
        <v>16</v>
      </c>
      <c r="J315" s="17" t="s">
        <v>16</v>
      </c>
      <c r="K315" s="18" t="s">
        <v>16</v>
      </c>
      <c r="L315" s="366"/>
      <c r="M315" s="366"/>
      <c r="N315" s="389"/>
      <c r="T315" s="226"/>
      <c r="U315" s="226"/>
      <c r="V315" s="226"/>
      <c r="W315" s="226"/>
      <c r="X315" s="226"/>
      <c r="Y315" s="226"/>
      <c r="Z315" s="226"/>
      <c r="AA315" s="226"/>
    </row>
    <row r="316" spans="1:27" ht="27" customHeight="1">
      <c r="A316" s="238" t="s">
        <v>158</v>
      </c>
      <c r="B316" s="239" t="s">
        <v>22</v>
      </c>
      <c r="C316" s="19">
        <v>1200</v>
      </c>
      <c r="D316" s="20">
        <v>1200</v>
      </c>
      <c r="E316" s="21">
        <f t="shared" si="85"/>
        <v>100</v>
      </c>
      <c r="F316" s="17" t="s">
        <v>16</v>
      </c>
      <c r="G316" s="17" t="s">
        <v>16</v>
      </c>
      <c r="H316" s="17" t="s">
        <v>16</v>
      </c>
      <c r="I316" s="17" t="s">
        <v>16</v>
      </c>
      <c r="J316" s="17" t="s">
        <v>16</v>
      </c>
      <c r="K316" s="18" t="s">
        <v>16</v>
      </c>
      <c r="L316" s="366"/>
      <c r="M316" s="366"/>
      <c r="N316" s="389"/>
      <c r="T316" s="226"/>
      <c r="U316" s="226"/>
      <c r="V316" s="226"/>
      <c r="W316" s="226"/>
      <c r="X316" s="226"/>
      <c r="Y316" s="226"/>
      <c r="Z316" s="226"/>
      <c r="AA316" s="226"/>
    </row>
    <row r="317" spans="1:27" ht="27" customHeight="1">
      <c r="A317" s="238" t="s">
        <v>159</v>
      </c>
      <c r="B317" s="239" t="s">
        <v>22</v>
      </c>
      <c r="C317" s="19">
        <v>1200</v>
      </c>
      <c r="D317" s="20">
        <v>1200</v>
      </c>
      <c r="E317" s="21">
        <f t="shared" si="85"/>
        <v>100</v>
      </c>
      <c r="F317" s="17" t="s">
        <v>16</v>
      </c>
      <c r="G317" s="17" t="s">
        <v>16</v>
      </c>
      <c r="H317" s="17" t="s">
        <v>16</v>
      </c>
      <c r="I317" s="17" t="s">
        <v>16</v>
      </c>
      <c r="J317" s="17" t="s">
        <v>16</v>
      </c>
      <c r="K317" s="18" t="s">
        <v>16</v>
      </c>
      <c r="L317" s="366"/>
      <c r="M317" s="366"/>
      <c r="N317" s="389"/>
      <c r="T317" s="226"/>
      <c r="U317" s="226"/>
      <c r="V317" s="226"/>
      <c r="W317" s="226"/>
      <c r="X317" s="226"/>
      <c r="Y317" s="226"/>
      <c r="Z317" s="226"/>
      <c r="AA317" s="226"/>
    </row>
    <row r="318" spans="1:27" ht="27" customHeight="1">
      <c r="A318" s="238" t="s">
        <v>72</v>
      </c>
      <c r="B318" s="239" t="s">
        <v>22</v>
      </c>
      <c r="C318" s="19">
        <f>300+900</f>
        <v>1200</v>
      </c>
      <c r="D318" s="20">
        <f>300+901</f>
        <v>1201</v>
      </c>
      <c r="E318" s="21">
        <f t="shared" si="85"/>
        <v>100.08333333333333</v>
      </c>
      <c r="F318" s="17" t="s">
        <v>16</v>
      </c>
      <c r="G318" s="17" t="s">
        <v>16</v>
      </c>
      <c r="H318" s="17" t="s">
        <v>16</v>
      </c>
      <c r="I318" s="17" t="s">
        <v>16</v>
      </c>
      <c r="J318" s="17" t="s">
        <v>16</v>
      </c>
      <c r="K318" s="18" t="s">
        <v>16</v>
      </c>
      <c r="L318" s="366"/>
      <c r="M318" s="366"/>
      <c r="N318" s="389"/>
      <c r="T318" s="226"/>
      <c r="U318" s="226"/>
      <c r="V318" s="226"/>
      <c r="W318" s="226"/>
      <c r="X318" s="226"/>
      <c r="Y318" s="226"/>
      <c r="Z318" s="226"/>
      <c r="AA318" s="226"/>
    </row>
    <row r="319" spans="1:27" ht="27" customHeight="1">
      <c r="A319" s="238" t="s">
        <v>160</v>
      </c>
      <c r="B319" s="239" t="s">
        <v>22</v>
      </c>
      <c r="C319" s="19">
        <v>1200</v>
      </c>
      <c r="D319" s="20">
        <v>1200</v>
      </c>
      <c r="E319" s="21">
        <f t="shared" si="85"/>
        <v>100</v>
      </c>
      <c r="F319" s="17" t="s">
        <v>16</v>
      </c>
      <c r="G319" s="17" t="s">
        <v>16</v>
      </c>
      <c r="H319" s="17" t="s">
        <v>16</v>
      </c>
      <c r="I319" s="17" t="s">
        <v>16</v>
      </c>
      <c r="J319" s="17" t="s">
        <v>16</v>
      </c>
      <c r="K319" s="18" t="s">
        <v>16</v>
      </c>
      <c r="L319" s="366"/>
      <c r="M319" s="366"/>
      <c r="N319" s="394"/>
      <c r="T319" s="226"/>
      <c r="U319" s="226"/>
      <c r="V319" s="226"/>
      <c r="W319" s="226"/>
      <c r="X319" s="226"/>
      <c r="Y319" s="226"/>
      <c r="Z319" s="226"/>
      <c r="AA319" s="226"/>
    </row>
    <row r="320" spans="1:27" ht="27" customHeight="1">
      <c r="A320" s="322" t="s">
        <v>161</v>
      </c>
      <c r="B320" s="323" t="s">
        <v>16</v>
      </c>
      <c r="C320" s="188" t="s">
        <v>16</v>
      </c>
      <c r="D320" s="188" t="s">
        <v>16</v>
      </c>
      <c r="E320" s="188" t="s">
        <v>16</v>
      </c>
      <c r="F320" s="189">
        <f t="shared" ref="F320" si="86">F321</f>
        <v>15136000</v>
      </c>
      <c r="G320" s="189">
        <f t="shared" ref="G320:H320" si="87">G321</f>
        <v>11911949.539999999</v>
      </c>
      <c r="H320" s="189">
        <f t="shared" si="87"/>
        <v>78.699455206131077</v>
      </c>
      <c r="I320" s="189"/>
      <c r="J320" s="189"/>
      <c r="K320" s="190"/>
      <c r="L320" s="249"/>
      <c r="M320" s="249"/>
      <c r="N320" s="277"/>
      <c r="O320" s="334"/>
      <c r="T320" s="226"/>
      <c r="U320" s="226"/>
      <c r="V320" s="226"/>
      <c r="W320" s="226"/>
      <c r="X320" s="226"/>
      <c r="Y320" s="226"/>
      <c r="Z320" s="226"/>
      <c r="AA320" s="226"/>
    </row>
    <row r="321" spans="1:27" ht="61.5">
      <c r="A321" s="235" t="s">
        <v>162</v>
      </c>
      <c r="B321" s="236" t="str">
        <f t="shared" ref="B321:D321" si="88">B323</f>
        <v>แห่ง</v>
      </c>
      <c r="C321" s="12">
        <f t="shared" si="88"/>
        <v>10</v>
      </c>
      <c r="D321" s="43">
        <f t="shared" si="88"/>
        <v>5</v>
      </c>
      <c r="E321" s="44">
        <f>D321/C321*100</f>
        <v>50</v>
      </c>
      <c r="F321" s="14">
        <v>15136000</v>
      </c>
      <c r="G321" s="13">
        <v>11911949.539999999</v>
      </c>
      <c r="H321" s="13">
        <f>G321/F321*100</f>
        <v>78.699455206131077</v>
      </c>
      <c r="I321" s="64"/>
      <c r="J321" s="64" t="s">
        <v>16</v>
      </c>
      <c r="K321" s="84" t="s">
        <v>16</v>
      </c>
      <c r="L321" s="387" t="s">
        <v>20</v>
      </c>
      <c r="M321" s="387" t="s">
        <v>21</v>
      </c>
      <c r="N321" s="398" t="s">
        <v>211</v>
      </c>
      <c r="O321" s="337" t="s">
        <v>221</v>
      </c>
      <c r="P321" s="331">
        <v>3468040</v>
      </c>
      <c r="Q321" s="331">
        <v>2209575.54</v>
      </c>
      <c r="R321" s="331">
        <v>6033000</v>
      </c>
      <c r="S321" s="331">
        <f>SUM(P321:R321)</f>
        <v>11710615.539999999</v>
      </c>
      <c r="T321" s="226"/>
      <c r="U321" s="226"/>
      <c r="V321" s="226"/>
      <c r="W321" s="226"/>
      <c r="X321" s="226"/>
      <c r="Y321" s="226"/>
      <c r="Z321" s="226"/>
      <c r="AA321" s="226"/>
    </row>
    <row r="322" spans="1:27" ht="27" customHeight="1">
      <c r="A322" s="238" t="s">
        <v>23</v>
      </c>
      <c r="B322" s="239" t="s">
        <v>16</v>
      </c>
      <c r="C322" s="17" t="s">
        <v>16</v>
      </c>
      <c r="D322" s="17" t="s">
        <v>16</v>
      </c>
      <c r="E322" s="17" t="s">
        <v>16</v>
      </c>
      <c r="F322" s="17" t="s">
        <v>16</v>
      </c>
      <c r="G322" s="17" t="s">
        <v>16</v>
      </c>
      <c r="H322" s="17" t="s">
        <v>16</v>
      </c>
      <c r="I322" s="17" t="s">
        <v>16</v>
      </c>
      <c r="J322" s="17" t="s">
        <v>16</v>
      </c>
      <c r="K322" s="18" t="s">
        <v>16</v>
      </c>
      <c r="L322" s="366"/>
      <c r="M322" s="366"/>
      <c r="N322" s="389"/>
      <c r="O322" s="332" t="s">
        <v>220</v>
      </c>
      <c r="P322" s="331">
        <v>0</v>
      </c>
      <c r="Q322" s="331">
        <v>201334</v>
      </c>
      <c r="S322" s="331">
        <f>SUM(P322:R322)</f>
        <v>201334</v>
      </c>
      <c r="T322" s="226"/>
      <c r="U322" s="226"/>
      <c r="V322" s="226"/>
      <c r="W322" s="226"/>
      <c r="X322" s="226"/>
      <c r="Y322" s="226"/>
      <c r="Z322" s="226"/>
      <c r="AA322" s="226"/>
    </row>
    <row r="323" spans="1:27" ht="27" customHeight="1">
      <c r="A323" s="240" t="s">
        <v>163</v>
      </c>
      <c r="B323" s="241" t="s">
        <v>36</v>
      </c>
      <c r="C323" s="22">
        <v>10</v>
      </c>
      <c r="D323" s="23">
        <v>5</v>
      </c>
      <c r="E323" s="24">
        <f>D323/C323*100</f>
        <v>50</v>
      </c>
      <c r="F323" s="25" t="s">
        <v>16</v>
      </c>
      <c r="G323" s="25" t="s">
        <v>16</v>
      </c>
      <c r="H323" s="25" t="s">
        <v>16</v>
      </c>
      <c r="I323" s="25" t="s">
        <v>16</v>
      </c>
      <c r="J323" s="25" t="s">
        <v>16</v>
      </c>
      <c r="K323" s="26" t="s">
        <v>16</v>
      </c>
      <c r="L323" s="366"/>
      <c r="M323" s="366"/>
      <c r="N323" s="389"/>
      <c r="P323" s="331">
        <f>SUM(P321:P322)</f>
        <v>3468040</v>
      </c>
      <c r="Q323" s="331">
        <f t="shared" ref="Q323:R323" si="89">SUM(Q321:Q322)</f>
        <v>2410909.54</v>
      </c>
      <c r="R323" s="331">
        <f t="shared" si="89"/>
        <v>6033000</v>
      </c>
      <c r="S323" s="331">
        <f>SUM(S321:S322)</f>
        <v>11911949.539999999</v>
      </c>
      <c r="T323" s="226"/>
      <c r="U323" s="226"/>
      <c r="V323" s="226"/>
      <c r="W323" s="226"/>
      <c r="X323" s="226"/>
      <c r="Y323" s="226"/>
      <c r="Z323" s="226"/>
      <c r="AA323" s="226"/>
    </row>
    <row r="324" spans="1:27" ht="27" customHeight="1">
      <c r="A324" s="379" t="s">
        <v>234</v>
      </c>
      <c r="B324" s="380"/>
      <c r="C324" s="380"/>
      <c r="D324" s="380"/>
      <c r="E324" s="380"/>
      <c r="F324" s="380"/>
      <c r="G324" s="380"/>
      <c r="H324" s="380"/>
      <c r="I324" s="380"/>
      <c r="J324" s="380"/>
      <c r="K324" s="381"/>
      <c r="L324" s="366"/>
      <c r="M324" s="366"/>
      <c r="N324" s="389"/>
      <c r="T324" s="226"/>
      <c r="U324" s="226"/>
      <c r="V324" s="226"/>
      <c r="W324" s="226"/>
      <c r="X324" s="226"/>
      <c r="Y324" s="226"/>
      <c r="Z324" s="226"/>
      <c r="AA324" s="226"/>
    </row>
    <row r="325" spans="1:27" ht="27" customHeight="1">
      <c r="A325" s="382"/>
      <c r="B325" s="383"/>
      <c r="C325" s="383"/>
      <c r="D325" s="383"/>
      <c r="E325" s="383"/>
      <c r="F325" s="383"/>
      <c r="G325" s="383"/>
      <c r="H325" s="383"/>
      <c r="I325" s="383"/>
      <c r="J325" s="383"/>
      <c r="K325" s="384"/>
      <c r="L325" s="366"/>
      <c r="M325" s="366"/>
      <c r="N325" s="389"/>
      <c r="T325" s="226"/>
      <c r="U325" s="226"/>
      <c r="V325" s="226"/>
      <c r="W325" s="226"/>
      <c r="X325" s="226"/>
      <c r="Y325" s="226"/>
      <c r="Z325" s="226"/>
      <c r="AA325" s="226"/>
    </row>
    <row r="326" spans="1:27" ht="27" customHeight="1">
      <c r="A326" s="382"/>
      <c r="B326" s="383"/>
      <c r="C326" s="383"/>
      <c r="D326" s="383"/>
      <c r="E326" s="383"/>
      <c r="F326" s="383"/>
      <c r="G326" s="383"/>
      <c r="H326" s="383"/>
      <c r="I326" s="383"/>
      <c r="J326" s="383"/>
      <c r="K326" s="384"/>
      <c r="L326" s="366"/>
      <c r="M326" s="366"/>
      <c r="N326" s="389"/>
      <c r="T326" s="226"/>
      <c r="U326" s="226"/>
      <c r="V326" s="226"/>
      <c r="W326" s="226"/>
      <c r="X326" s="226"/>
      <c r="Y326" s="226"/>
      <c r="Z326" s="226"/>
      <c r="AA326" s="226"/>
    </row>
    <row r="327" spans="1:27" ht="27" customHeight="1">
      <c r="A327" s="382"/>
      <c r="B327" s="383"/>
      <c r="C327" s="383"/>
      <c r="D327" s="383"/>
      <c r="E327" s="383"/>
      <c r="F327" s="383"/>
      <c r="G327" s="383"/>
      <c r="H327" s="383"/>
      <c r="I327" s="383"/>
      <c r="J327" s="383"/>
      <c r="K327" s="384"/>
      <c r="L327" s="366"/>
      <c r="M327" s="366"/>
      <c r="N327" s="389"/>
      <c r="T327" s="226"/>
      <c r="U327" s="226"/>
      <c r="V327" s="226"/>
      <c r="W327" s="226"/>
      <c r="X327" s="226"/>
      <c r="Y327" s="226"/>
      <c r="Z327" s="226"/>
      <c r="AA327" s="226"/>
    </row>
    <row r="328" spans="1:27" ht="27" customHeight="1">
      <c r="A328" s="382"/>
      <c r="B328" s="383"/>
      <c r="C328" s="383"/>
      <c r="D328" s="383"/>
      <c r="E328" s="383"/>
      <c r="F328" s="383"/>
      <c r="G328" s="383"/>
      <c r="H328" s="383"/>
      <c r="I328" s="383"/>
      <c r="J328" s="383"/>
      <c r="K328" s="384"/>
      <c r="L328" s="366"/>
      <c r="M328" s="366"/>
      <c r="N328" s="389"/>
      <c r="T328" s="226"/>
      <c r="U328" s="226"/>
      <c r="V328" s="226"/>
      <c r="W328" s="226"/>
      <c r="X328" s="226"/>
      <c r="Y328" s="226"/>
      <c r="Z328" s="226"/>
      <c r="AA328" s="226"/>
    </row>
    <row r="329" spans="1:27" ht="27" customHeight="1">
      <c r="A329" s="382"/>
      <c r="B329" s="383"/>
      <c r="C329" s="383"/>
      <c r="D329" s="383"/>
      <c r="E329" s="383"/>
      <c r="F329" s="383"/>
      <c r="G329" s="383"/>
      <c r="H329" s="383"/>
      <c r="I329" s="383"/>
      <c r="J329" s="383"/>
      <c r="K329" s="384"/>
      <c r="L329" s="366"/>
      <c r="M329" s="366"/>
      <c r="N329" s="389"/>
      <c r="T329" s="226"/>
      <c r="U329" s="226"/>
      <c r="V329" s="226"/>
      <c r="W329" s="226"/>
      <c r="X329" s="226"/>
      <c r="Y329" s="226"/>
      <c r="Z329" s="226"/>
      <c r="AA329" s="226"/>
    </row>
    <row r="330" spans="1:27" ht="27" hidden="1" customHeight="1">
      <c r="A330" s="354"/>
      <c r="B330" s="356"/>
      <c r="C330" s="356"/>
      <c r="D330" s="356"/>
      <c r="E330" s="356"/>
      <c r="F330" s="356"/>
      <c r="G330" s="356"/>
      <c r="H330" s="356"/>
      <c r="I330" s="356"/>
      <c r="J330" s="356"/>
      <c r="K330" s="355"/>
      <c r="L330" s="366"/>
      <c r="M330" s="366"/>
      <c r="N330" s="389"/>
      <c r="T330" s="226"/>
      <c r="U330" s="226"/>
      <c r="V330" s="226"/>
      <c r="W330" s="226"/>
      <c r="X330" s="226"/>
      <c r="Y330" s="226"/>
      <c r="Z330" s="226"/>
      <c r="AA330" s="226"/>
    </row>
    <row r="331" spans="1:27" ht="27" hidden="1" customHeight="1">
      <c r="A331" s="255"/>
      <c r="B331" s="191"/>
      <c r="C331" s="191"/>
      <c r="D331" s="191"/>
      <c r="E331" s="191"/>
      <c r="F331" s="49"/>
      <c r="G331" s="49"/>
      <c r="H331" s="49"/>
      <c r="I331" s="49"/>
      <c r="J331" s="49"/>
      <c r="K331" s="50"/>
      <c r="L331" s="366"/>
      <c r="M331" s="366"/>
      <c r="N331" s="389"/>
      <c r="T331" s="226"/>
      <c r="U331" s="226"/>
      <c r="V331" s="226"/>
      <c r="W331" s="226"/>
      <c r="X331" s="226"/>
      <c r="Y331" s="226"/>
      <c r="Z331" s="226"/>
      <c r="AA331" s="226"/>
    </row>
    <row r="332" spans="1:27" ht="27" hidden="1" customHeight="1">
      <c r="A332" s="255"/>
      <c r="B332" s="191"/>
      <c r="C332" s="191"/>
      <c r="D332" s="191"/>
      <c r="E332" s="191"/>
      <c r="F332" s="49"/>
      <c r="G332" s="49"/>
      <c r="H332" s="49"/>
      <c r="I332" s="49"/>
      <c r="J332" s="49"/>
      <c r="K332" s="50"/>
      <c r="L332" s="366"/>
      <c r="M332" s="366"/>
      <c r="N332" s="389"/>
      <c r="T332" s="226"/>
      <c r="U332" s="226"/>
      <c r="V332" s="226"/>
      <c r="W332" s="226"/>
      <c r="X332" s="226"/>
      <c r="Y332" s="226"/>
      <c r="Z332" s="226"/>
      <c r="AA332" s="226"/>
    </row>
    <row r="333" spans="1:27" ht="27" hidden="1" customHeight="1">
      <c r="A333" s="255"/>
      <c r="B333" s="191"/>
      <c r="C333" s="191"/>
      <c r="D333" s="191"/>
      <c r="E333" s="191"/>
      <c r="F333" s="49"/>
      <c r="G333" s="49"/>
      <c r="H333" s="49"/>
      <c r="I333" s="49"/>
      <c r="J333" s="49"/>
      <c r="K333" s="50"/>
      <c r="L333" s="366"/>
      <c r="M333" s="366"/>
      <c r="N333" s="389"/>
      <c r="T333" s="226"/>
      <c r="U333" s="226"/>
      <c r="V333" s="226"/>
      <c r="W333" s="226"/>
      <c r="X333" s="226"/>
      <c r="Y333" s="226"/>
      <c r="Z333" s="226"/>
      <c r="AA333" s="226"/>
    </row>
    <row r="334" spans="1:27" ht="27" customHeight="1">
      <c r="A334" s="416" t="s">
        <v>164</v>
      </c>
      <c r="B334" s="417"/>
      <c r="C334" s="417"/>
      <c r="D334" s="417"/>
      <c r="E334" s="418"/>
      <c r="F334" s="192">
        <f t="shared" ref="F334" si="90">F335</f>
        <v>9136300</v>
      </c>
      <c r="G334" s="192">
        <f t="shared" ref="G334:H334" si="91">G335</f>
        <v>8663019.4299999997</v>
      </c>
      <c r="H334" s="192">
        <f t="shared" si="91"/>
        <v>94.819778575572172</v>
      </c>
      <c r="I334" s="192"/>
      <c r="J334" s="192"/>
      <c r="K334" s="193"/>
      <c r="L334" s="310"/>
      <c r="M334" s="310"/>
      <c r="N334" s="324"/>
      <c r="O334" s="337"/>
      <c r="T334" s="226"/>
      <c r="U334" s="226"/>
      <c r="V334" s="226"/>
      <c r="W334" s="226"/>
      <c r="X334" s="226"/>
      <c r="Y334" s="226"/>
      <c r="Z334" s="226"/>
      <c r="AA334" s="226"/>
    </row>
    <row r="335" spans="1:27" ht="69.75">
      <c r="A335" s="282" t="s">
        <v>165</v>
      </c>
      <c r="B335" s="283" t="str">
        <f t="shared" ref="B335:D335" si="92">B337</f>
        <v>แห่ง</v>
      </c>
      <c r="C335" s="194">
        <f t="shared" si="92"/>
        <v>135</v>
      </c>
      <c r="D335" s="194">
        <f t="shared" si="92"/>
        <v>135</v>
      </c>
      <c r="E335" s="195">
        <f>D335/C335*100</f>
        <v>100</v>
      </c>
      <c r="F335" s="223">
        <v>9136300</v>
      </c>
      <c r="G335" s="195">
        <v>8663019.4299999997</v>
      </c>
      <c r="H335" s="195">
        <f>G335/F335*100</f>
        <v>94.819778575572172</v>
      </c>
      <c r="I335" s="196" t="s">
        <v>16</v>
      </c>
      <c r="J335" s="196" t="s">
        <v>16</v>
      </c>
      <c r="K335" s="196" t="s">
        <v>16</v>
      </c>
      <c r="L335" s="387" t="s">
        <v>20</v>
      </c>
      <c r="M335" s="387" t="s">
        <v>21</v>
      </c>
      <c r="N335" s="414" t="s">
        <v>212</v>
      </c>
      <c r="O335" s="337"/>
      <c r="T335" s="226"/>
      <c r="U335" s="226"/>
      <c r="V335" s="226"/>
      <c r="W335" s="226"/>
      <c r="X335" s="226"/>
      <c r="Y335" s="226"/>
      <c r="Z335" s="226"/>
      <c r="AA335" s="226"/>
    </row>
    <row r="336" spans="1:27" ht="27" customHeight="1">
      <c r="A336" s="291" t="s">
        <v>23</v>
      </c>
      <c r="B336" s="292" t="s">
        <v>16</v>
      </c>
      <c r="C336" s="129" t="s">
        <v>16</v>
      </c>
      <c r="D336" s="129" t="s">
        <v>16</v>
      </c>
      <c r="E336" s="129" t="s">
        <v>16</v>
      </c>
      <c r="F336" s="129" t="s">
        <v>16</v>
      </c>
      <c r="G336" s="129" t="s">
        <v>16</v>
      </c>
      <c r="H336" s="129" t="s">
        <v>16</v>
      </c>
      <c r="I336" s="129" t="s">
        <v>16</v>
      </c>
      <c r="J336" s="129" t="s">
        <v>16</v>
      </c>
      <c r="K336" s="130" t="s">
        <v>16</v>
      </c>
      <c r="L336" s="366"/>
      <c r="M336" s="366"/>
      <c r="N336" s="415"/>
      <c r="T336" s="226"/>
      <c r="U336" s="226"/>
      <c r="V336" s="226"/>
      <c r="W336" s="226"/>
      <c r="X336" s="226"/>
      <c r="Y336" s="226"/>
      <c r="Z336" s="226"/>
      <c r="AA336" s="226"/>
    </row>
    <row r="337" spans="1:27" ht="27" customHeight="1">
      <c r="A337" s="240" t="s">
        <v>166</v>
      </c>
      <c r="B337" s="241" t="s">
        <v>36</v>
      </c>
      <c r="C337" s="22">
        <v>135</v>
      </c>
      <c r="D337" s="23">
        <v>135</v>
      </c>
      <c r="E337" s="24">
        <f>D337/C337*100</f>
        <v>100</v>
      </c>
      <c r="F337" s="25" t="s">
        <v>16</v>
      </c>
      <c r="G337" s="25" t="s">
        <v>16</v>
      </c>
      <c r="H337" s="25" t="s">
        <v>16</v>
      </c>
      <c r="I337" s="25" t="s">
        <v>16</v>
      </c>
      <c r="J337" s="25" t="s">
        <v>16</v>
      </c>
      <c r="K337" s="26" t="s">
        <v>16</v>
      </c>
      <c r="L337" s="366"/>
      <c r="M337" s="366"/>
      <c r="N337" s="415"/>
      <c r="T337" s="226"/>
      <c r="U337" s="226"/>
      <c r="V337" s="226"/>
      <c r="W337" s="226"/>
      <c r="X337" s="226"/>
      <c r="Y337" s="226"/>
      <c r="Z337" s="226"/>
      <c r="AA337" s="226"/>
    </row>
    <row r="338" spans="1:27" ht="27" hidden="1" customHeight="1">
      <c r="A338" s="242"/>
      <c r="B338" s="243"/>
      <c r="C338" s="27"/>
      <c r="D338" s="28"/>
      <c r="E338" s="29"/>
      <c r="F338" s="30"/>
      <c r="G338" s="30"/>
      <c r="H338" s="30"/>
      <c r="I338" s="30"/>
      <c r="J338" s="30"/>
      <c r="K338" s="31"/>
      <c r="L338" s="366"/>
      <c r="M338" s="366"/>
      <c r="N338" s="415"/>
      <c r="T338" s="226"/>
      <c r="U338" s="226"/>
      <c r="V338" s="226"/>
      <c r="W338" s="226"/>
      <c r="X338" s="226"/>
      <c r="Y338" s="226"/>
      <c r="Z338" s="226"/>
      <c r="AA338" s="226"/>
    </row>
    <row r="339" spans="1:27" ht="27" hidden="1" customHeight="1">
      <c r="A339" s="244"/>
      <c r="B339" s="245"/>
      <c r="C339" s="32"/>
      <c r="D339" s="33"/>
      <c r="E339" s="34"/>
      <c r="F339" s="35"/>
      <c r="G339" s="35"/>
      <c r="H339" s="35"/>
      <c r="I339" s="35"/>
      <c r="J339" s="35"/>
      <c r="K339" s="36"/>
      <c r="L339" s="366"/>
      <c r="M339" s="366"/>
      <c r="N339" s="415"/>
      <c r="T339" s="226"/>
      <c r="U339" s="226"/>
      <c r="V339" s="226"/>
      <c r="W339" s="226"/>
      <c r="X339" s="226"/>
      <c r="Y339" s="226"/>
      <c r="Z339" s="226"/>
      <c r="AA339" s="226"/>
    </row>
    <row r="340" spans="1:27" ht="27" hidden="1" customHeight="1">
      <c r="A340" s="244"/>
      <c r="B340" s="245"/>
      <c r="C340" s="32"/>
      <c r="D340" s="33"/>
      <c r="E340" s="34"/>
      <c r="F340" s="35"/>
      <c r="G340" s="35"/>
      <c r="H340" s="35"/>
      <c r="I340" s="35"/>
      <c r="J340" s="35"/>
      <c r="K340" s="36"/>
      <c r="L340" s="366"/>
      <c r="M340" s="366"/>
      <c r="N340" s="415"/>
      <c r="T340" s="226"/>
      <c r="U340" s="226"/>
      <c r="V340" s="226"/>
      <c r="W340" s="226"/>
      <c r="X340" s="226"/>
      <c r="Y340" s="226"/>
      <c r="Z340" s="226"/>
      <c r="AA340" s="226"/>
    </row>
    <row r="341" spans="1:27" ht="27" hidden="1" customHeight="1">
      <c r="A341" s="244"/>
      <c r="B341" s="245"/>
      <c r="C341" s="32"/>
      <c r="D341" s="33"/>
      <c r="E341" s="34"/>
      <c r="F341" s="35"/>
      <c r="G341" s="35"/>
      <c r="H341" s="35"/>
      <c r="I341" s="35"/>
      <c r="J341" s="35"/>
      <c r="K341" s="36"/>
      <c r="L341" s="366"/>
      <c r="M341" s="366"/>
      <c r="N341" s="415"/>
      <c r="T341" s="226"/>
      <c r="U341" s="226"/>
      <c r="V341" s="226"/>
      <c r="W341" s="226"/>
      <c r="X341" s="226"/>
      <c r="Y341" s="226"/>
      <c r="Z341" s="226"/>
      <c r="AA341" s="226"/>
    </row>
    <row r="342" spans="1:27" ht="23.25" hidden="1">
      <c r="A342" s="244"/>
      <c r="B342" s="245"/>
      <c r="C342" s="32"/>
      <c r="D342" s="33"/>
      <c r="E342" s="34"/>
      <c r="F342" s="35"/>
      <c r="G342" s="35"/>
      <c r="H342" s="35"/>
      <c r="I342" s="35"/>
      <c r="J342" s="35"/>
      <c r="K342" s="36"/>
      <c r="L342" s="366"/>
      <c r="M342" s="366"/>
      <c r="N342" s="415"/>
      <c r="T342" s="226"/>
      <c r="U342" s="226"/>
      <c r="V342" s="226"/>
      <c r="W342" s="226"/>
      <c r="X342" s="226"/>
      <c r="Y342" s="226"/>
      <c r="Z342" s="226"/>
      <c r="AA342" s="226"/>
    </row>
    <row r="343" spans="1:27" ht="27" hidden="1" customHeight="1">
      <c r="A343" s="255"/>
      <c r="B343" s="256"/>
      <c r="C343" s="48"/>
      <c r="D343" s="48"/>
      <c r="E343" s="48"/>
      <c r="F343" s="49"/>
      <c r="G343" s="49"/>
      <c r="H343" s="49"/>
      <c r="I343" s="49"/>
      <c r="J343" s="49"/>
      <c r="K343" s="50"/>
      <c r="L343" s="366"/>
      <c r="M343" s="366"/>
      <c r="N343" s="415"/>
      <c r="T343" s="226"/>
      <c r="U343" s="226"/>
      <c r="V343" s="226"/>
      <c r="W343" s="226"/>
      <c r="X343" s="226"/>
      <c r="Y343" s="226"/>
      <c r="Z343" s="226"/>
      <c r="AA343" s="226"/>
    </row>
    <row r="344" spans="1:27" ht="23.25" hidden="1">
      <c r="A344" s="257"/>
      <c r="B344" s="258"/>
      <c r="C344" s="51"/>
      <c r="D344" s="51"/>
      <c r="E344" s="51"/>
      <c r="F344" s="52"/>
      <c r="G344" s="52"/>
      <c r="H344" s="52"/>
      <c r="I344" s="52"/>
      <c r="J344" s="52"/>
      <c r="K344" s="53"/>
      <c r="L344" s="366"/>
      <c r="M344" s="366"/>
      <c r="N344" s="415"/>
      <c r="T344" s="226"/>
      <c r="U344" s="226"/>
      <c r="V344" s="226"/>
      <c r="W344" s="226"/>
      <c r="X344" s="226"/>
      <c r="Y344" s="226"/>
      <c r="Z344" s="226"/>
      <c r="AA344" s="226"/>
    </row>
    <row r="345" spans="1:27" ht="27" customHeight="1">
      <c r="A345" s="273" t="s">
        <v>167</v>
      </c>
      <c r="B345" s="274" t="s">
        <v>16</v>
      </c>
      <c r="C345" s="81" t="s">
        <v>16</v>
      </c>
      <c r="D345" s="81" t="s">
        <v>16</v>
      </c>
      <c r="E345" s="81" t="s">
        <v>16</v>
      </c>
      <c r="F345" s="82">
        <f t="shared" ref="F345" si="93">F346</f>
        <v>32771500</v>
      </c>
      <c r="G345" s="82">
        <f t="shared" ref="G345:H345" si="94">G346</f>
        <v>32679800</v>
      </c>
      <c r="H345" s="82">
        <f t="shared" si="94"/>
        <v>99.720183696199442</v>
      </c>
      <c r="I345" s="82"/>
      <c r="J345" s="82"/>
      <c r="K345" s="83"/>
      <c r="L345" s="249"/>
      <c r="M345" s="249"/>
      <c r="N345" s="276"/>
      <c r="O345" s="334"/>
      <c r="T345" s="226"/>
      <c r="U345" s="226"/>
      <c r="V345" s="226"/>
      <c r="W345" s="226"/>
      <c r="X345" s="226"/>
      <c r="Y345" s="226"/>
      <c r="Z345" s="226"/>
      <c r="AA345" s="226"/>
    </row>
    <row r="346" spans="1:27" ht="39" customHeight="1">
      <c r="A346" s="235" t="s">
        <v>168</v>
      </c>
      <c r="B346" s="236" t="str">
        <f t="shared" ref="B346:D346" si="95">B348</f>
        <v>แห่ง</v>
      </c>
      <c r="C346" s="43">
        <f t="shared" si="95"/>
        <v>2</v>
      </c>
      <c r="D346" s="140">
        <f t="shared" si="95"/>
        <v>0</v>
      </c>
      <c r="E346" s="140">
        <f>D346/C346*100</f>
        <v>0</v>
      </c>
      <c r="F346" s="14">
        <v>32771500</v>
      </c>
      <c r="G346" s="13">
        <v>32679800</v>
      </c>
      <c r="H346" s="13">
        <f>G346/F346*100</f>
        <v>99.720183696199442</v>
      </c>
      <c r="I346" s="64" t="s">
        <v>16</v>
      </c>
      <c r="J346" s="64" t="s">
        <v>16</v>
      </c>
      <c r="K346" s="84" t="s">
        <v>16</v>
      </c>
      <c r="L346" s="387" t="s">
        <v>20</v>
      </c>
      <c r="M346" s="387" t="s">
        <v>169</v>
      </c>
      <c r="N346" s="398" t="s">
        <v>213</v>
      </c>
      <c r="O346" s="332" t="s">
        <v>221</v>
      </c>
      <c r="P346" s="331">
        <v>25461000</v>
      </c>
      <c r="Q346" s="331">
        <v>0</v>
      </c>
      <c r="R346" s="331">
        <v>7214000</v>
      </c>
      <c r="S346" s="331">
        <f>SUM(P346:R346)</f>
        <v>32675000</v>
      </c>
      <c r="T346" s="226"/>
      <c r="U346" s="226"/>
      <c r="V346" s="226"/>
      <c r="W346" s="226"/>
      <c r="X346" s="226"/>
      <c r="Y346" s="226"/>
      <c r="Z346" s="226"/>
      <c r="AA346" s="226"/>
    </row>
    <row r="347" spans="1:27" ht="27" customHeight="1">
      <c r="A347" s="238" t="s">
        <v>23</v>
      </c>
      <c r="B347" s="239" t="s">
        <v>16</v>
      </c>
      <c r="C347" s="17" t="s">
        <v>16</v>
      </c>
      <c r="D347" s="17" t="s">
        <v>16</v>
      </c>
      <c r="E347" s="17" t="s">
        <v>16</v>
      </c>
      <c r="F347" s="17" t="s">
        <v>16</v>
      </c>
      <c r="G347" s="17" t="s">
        <v>16</v>
      </c>
      <c r="H347" s="17" t="s">
        <v>16</v>
      </c>
      <c r="I347" s="17" t="s">
        <v>16</v>
      </c>
      <c r="J347" s="17" t="s">
        <v>16</v>
      </c>
      <c r="K347" s="18" t="s">
        <v>16</v>
      </c>
      <c r="L347" s="366"/>
      <c r="M347" s="366"/>
      <c r="N347" s="389"/>
      <c r="O347" s="332" t="s">
        <v>220</v>
      </c>
      <c r="P347" s="331">
        <v>0</v>
      </c>
      <c r="Q347" s="331">
        <v>4800</v>
      </c>
      <c r="S347" s="331">
        <f>SUM(P347:R347)</f>
        <v>4800</v>
      </c>
      <c r="T347" s="226"/>
      <c r="U347" s="226"/>
      <c r="V347" s="226"/>
      <c r="W347" s="226"/>
      <c r="X347" s="226"/>
      <c r="Y347" s="226"/>
      <c r="Z347" s="226"/>
      <c r="AA347" s="226"/>
    </row>
    <row r="348" spans="1:27" ht="27" customHeight="1">
      <c r="A348" s="240" t="s">
        <v>170</v>
      </c>
      <c r="B348" s="241" t="s">
        <v>36</v>
      </c>
      <c r="C348" s="22">
        <v>2</v>
      </c>
      <c r="D348" s="55">
        <v>0</v>
      </c>
      <c r="E348" s="55">
        <v>0</v>
      </c>
      <c r="F348" s="25" t="s">
        <v>16</v>
      </c>
      <c r="G348" s="25" t="s">
        <v>16</v>
      </c>
      <c r="H348" s="25" t="s">
        <v>16</v>
      </c>
      <c r="I348" s="25" t="s">
        <v>16</v>
      </c>
      <c r="J348" s="25" t="s">
        <v>16</v>
      </c>
      <c r="K348" s="26" t="s">
        <v>16</v>
      </c>
      <c r="L348" s="366"/>
      <c r="M348" s="366"/>
      <c r="N348" s="389"/>
      <c r="P348" s="331">
        <f>SUM(P346:P347)</f>
        <v>25461000</v>
      </c>
      <c r="Q348" s="331">
        <f t="shared" ref="Q348" si="96">SUM(Q346:Q347)</f>
        <v>4800</v>
      </c>
      <c r="R348" s="331">
        <f t="shared" ref="R348" si="97">SUM(R346:R347)</f>
        <v>7214000</v>
      </c>
      <c r="S348" s="331">
        <f>SUM(S346:S347)</f>
        <v>32679800</v>
      </c>
      <c r="T348" s="226"/>
      <c r="U348" s="226"/>
      <c r="V348" s="226"/>
      <c r="W348" s="226"/>
      <c r="X348" s="226"/>
      <c r="Y348" s="226"/>
      <c r="Z348" s="226"/>
      <c r="AA348" s="226"/>
    </row>
    <row r="349" spans="1:27" ht="27" customHeight="1">
      <c r="A349" s="379" t="s">
        <v>235</v>
      </c>
      <c r="B349" s="380"/>
      <c r="C349" s="380"/>
      <c r="D349" s="380"/>
      <c r="E349" s="380"/>
      <c r="F349" s="380"/>
      <c r="G349" s="380"/>
      <c r="H349" s="380"/>
      <c r="I349" s="380"/>
      <c r="J349" s="380"/>
      <c r="K349" s="381"/>
      <c r="L349" s="366"/>
      <c r="M349" s="366"/>
      <c r="N349" s="389"/>
      <c r="T349" s="226"/>
      <c r="U349" s="226"/>
      <c r="V349" s="226"/>
      <c r="W349" s="226"/>
      <c r="X349" s="226"/>
      <c r="Y349" s="226"/>
      <c r="Z349" s="226"/>
      <c r="AA349" s="226"/>
    </row>
    <row r="350" spans="1:27" ht="27" customHeight="1">
      <c r="A350" s="408"/>
      <c r="B350" s="409"/>
      <c r="C350" s="409"/>
      <c r="D350" s="409"/>
      <c r="E350" s="409"/>
      <c r="F350" s="409"/>
      <c r="G350" s="409"/>
      <c r="H350" s="409"/>
      <c r="I350" s="409"/>
      <c r="J350" s="409"/>
      <c r="K350" s="410"/>
      <c r="L350" s="366"/>
      <c r="M350" s="366"/>
      <c r="N350" s="389"/>
      <c r="T350" s="226"/>
      <c r="U350" s="226"/>
      <c r="V350" s="226"/>
      <c r="W350" s="226"/>
      <c r="X350" s="226"/>
      <c r="Y350" s="226"/>
      <c r="Z350" s="226"/>
      <c r="AA350" s="226"/>
    </row>
    <row r="351" spans="1:27" ht="27" hidden="1" customHeight="1">
      <c r="A351" s="244"/>
      <c r="B351" s="245"/>
      <c r="C351" s="32"/>
      <c r="D351" s="58"/>
      <c r="E351" s="58"/>
      <c r="F351" s="35"/>
      <c r="G351" s="35"/>
      <c r="H351" s="35"/>
      <c r="I351" s="35"/>
      <c r="J351" s="35"/>
      <c r="K351" s="36"/>
      <c r="L351" s="366"/>
      <c r="M351" s="366"/>
      <c r="N351" s="389"/>
      <c r="T351" s="226"/>
      <c r="U351" s="226"/>
      <c r="V351" s="226"/>
      <c r="W351" s="226"/>
      <c r="X351" s="226"/>
      <c r="Y351" s="226"/>
      <c r="Z351" s="226"/>
      <c r="AA351" s="226"/>
    </row>
    <row r="352" spans="1:27" ht="27" hidden="1" customHeight="1">
      <c r="A352" s="244"/>
      <c r="B352" s="245"/>
      <c r="C352" s="32"/>
      <c r="D352" s="58"/>
      <c r="E352" s="58"/>
      <c r="F352" s="35"/>
      <c r="G352" s="35"/>
      <c r="H352" s="35"/>
      <c r="I352" s="35"/>
      <c r="J352" s="35"/>
      <c r="K352" s="36"/>
      <c r="L352" s="366"/>
      <c r="M352" s="366"/>
      <c r="N352" s="389"/>
      <c r="T352" s="226"/>
      <c r="U352" s="226"/>
      <c r="V352" s="226"/>
      <c r="W352" s="226"/>
      <c r="X352" s="226"/>
      <c r="Y352" s="226"/>
      <c r="Z352" s="226"/>
      <c r="AA352" s="226"/>
    </row>
    <row r="353" spans="1:27" ht="27" hidden="1" customHeight="1">
      <c r="A353" s="244"/>
      <c r="B353" s="245"/>
      <c r="C353" s="32"/>
      <c r="D353" s="58"/>
      <c r="E353" s="58"/>
      <c r="F353" s="35"/>
      <c r="G353" s="35"/>
      <c r="H353" s="35"/>
      <c r="I353" s="35"/>
      <c r="J353" s="35"/>
      <c r="K353" s="36"/>
      <c r="L353" s="366"/>
      <c r="M353" s="366"/>
      <c r="N353" s="389"/>
      <c r="T353" s="226"/>
      <c r="U353" s="226"/>
      <c r="V353" s="226"/>
      <c r="W353" s="226"/>
      <c r="X353" s="226"/>
      <c r="Y353" s="226"/>
      <c r="Z353" s="226"/>
      <c r="AA353" s="226"/>
    </row>
    <row r="354" spans="1:27" ht="27" hidden="1" customHeight="1">
      <c r="A354" s="255"/>
      <c r="B354" s="256"/>
      <c r="C354" s="48"/>
      <c r="D354" s="48"/>
      <c r="E354" s="48"/>
      <c r="F354" s="89"/>
      <c r="G354" s="89"/>
      <c r="H354" s="89"/>
      <c r="I354" s="89"/>
      <c r="J354" s="89"/>
      <c r="K354" s="90"/>
      <c r="L354" s="366"/>
      <c r="M354" s="366"/>
      <c r="N354" s="389"/>
      <c r="T354" s="226"/>
      <c r="U354" s="226"/>
      <c r="V354" s="226"/>
      <c r="W354" s="226"/>
      <c r="X354" s="226"/>
      <c r="Y354" s="226"/>
      <c r="Z354" s="226"/>
      <c r="AA354" s="226"/>
    </row>
    <row r="355" spans="1:27" ht="27" hidden="1" customHeight="1">
      <c r="A355" s="255"/>
      <c r="B355" s="256"/>
      <c r="C355" s="48"/>
      <c r="D355" s="48"/>
      <c r="E355" s="48"/>
      <c r="F355" s="89"/>
      <c r="G355" s="89"/>
      <c r="H355" s="89"/>
      <c r="I355" s="89"/>
      <c r="J355" s="89"/>
      <c r="K355" s="90"/>
      <c r="L355" s="366"/>
      <c r="M355" s="366"/>
      <c r="N355" s="389"/>
      <c r="T355" s="226"/>
      <c r="U355" s="226"/>
      <c r="V355" s="226"/>
      <c r="W355" s="226"/>
      <c r="X355" s="226"/>
      <c r="Y355" s="226"/>
      <c r="Z355" s="226"/>
      <c r="AA355" s="226"/>
    </row>
    <row r="356" spans="1:27" ht="27" hidden="1" customHeight="1">
      <c r="A356" s="255"/>
      <c r="B356" s="256"/>
      <c r="C356" s="48"/>
      <c r="D356" s="48"/>
      <c r="E356" s="48"/>
      <c r="F356" s="89"/>
      <c r="G356" s="89"/>
      <c r="H356" s="89"/>
      <c r="I356" s="89"/>
      <c r="J356" s="89"/>
      <c r="K356" s="90"/>
      <c r="L356" s="366"/>
      <c r="M356" s="366"/>
      <c r="N356" s="389"/>
      <c r="T356" s="226"/>
      <c r="U356" s="226"/>
      <c r="V356" s="226"/>
      <c r="W356" s="226"/>
      <c r="X356" s="226"/>
      <c r="Y356" s="226"/>
      <c r="Z356" s="226"/>
      <c r="AA356" s="226"/>
    </row>
    <row r="357" spans="1:27" ht="27" hidden="1" customHeight="1">
      <c r="A357" s="255"/>
      <c r="B357" s="256"/>
      <c r="C357" s="48"/>
      <c r="D357" s="48"/>
      <c r="E357" s="48"/>
      <c r="F357" s="89"/>
      <c r="G357" s="89"/>
      <c r="H357" s="89"/>
      <c r="I357" s="89"/>
      <c r="J357" s="89"/>
      <c r="K357" s="90"/>
      <c r="L357" s="366"/>
      <c r="M357" s="366"/>
      <c r="N357" s="389"/>
      <c r="T357" s="226"/>
      <c r="U357" s="226"/>
      <c r="V357" s="226"/>
      <c r="W357" s="226"/>
      <c r="X357" s="226"/>
      <c r="Y357" s="226"/>
      <c r="Z357" s="226"/>
      <c r="AA357" s="226"/>
    </row>
    <row r="358" spans="1:27" ht="27" hidden="1" customHeight="1">
      <c r="A358" s="255"/>
      <c r="B358" s="256"/>
      <c r="C358" s="48"/>
      <c r="D358" s="48"/>
      <c r="E358" s="48"/>
      <c r="F358" s="89"/>
      <c r="G358" s="89"/>
      <c r="H358" s="89"/>
      <c r="I358" s="89"/>
      <c r="J358" s="89"/>
      <c r="K358" s="90"/>
      <c r="L358" s="366"/>
      <c r="M358" s="366"/>
      <c r="N358" s="389"/>
      <c r="T358" s="226"/>
      <c r="U358" s="226"/>
      <c r="V358" s="226"/>
      <c r="W358" s="226"/>
      <c r="X358" s="226"/>
      <c r="Y358" s="226"/>
      <c r="Z358" s="226"/>
      <c r="AA358" s="226"/>
    </row>
    <row r="359" spans="1:27" ht="27" hidden="1" customHeight="1">
      <c r="A359" s="257"/>
      <c r="B359" s="258"/>
      <c r="C359" s="51"/>
      <c r="D359" s="51"/>
      <c r="E359" s="51"/>
      <c r="F359" s="91"/>
      <c r="G359" s="91"/>
      <c r="H359" s="91"/>
      <c r="I359" s="91"/>
      <c r="J359" s="91"/>
      <c r="K359" s="92"/>
      <c r="L359" s="366"/>
      <c r="M359" s="366"/>
      <c r="N359" s="394"/>
      <c r="T359" s="226"/>
      <c r="U359" s="226"/>
      <c r="V359" s="226"/>
      <c r="W359" s="226"/>
      <c r="X359" s="226"/>
      <c r="Y359" s="226"/>
      <c r="Z359" s="226"/>
      <c r="AA359" s="226"/>
    </row>
    <row r="360" spans="1:27" ht="27" customHeight="1">
      <c r="A360" s="273" t="s">
        <v>171</v>
      </c>
      <c r="B360" s="274" t="s">
        <v>16</v>
      </c>
      <c r="C360" s="81" t="s">
        <v>16</v>
      </c>
      <c r="D360" s="81" t="s">
        <v>16</v>
      </c>
      <c r="E360" s="81" t="s">
        <v>16</v>
      </c>
      <c r="F360" s="197">
        <f t="shared" ref="F360" si="98">F361+F362</f>
        <v>899882341.46000004</v>
      </c>
      <c r="G360" s="197">
        <f t="shared" ref="G360" si="99">G361+G362</f>
        <v>899882341.01999998</v>
      </c>
      <c r="H360" s="197">
        <f t="shared" ref="H360:H362" si="100">G360/F360*100</f>
        <v>99.999999951104712</v>
      </c>
      <c r="I360" s="197"/>
      <c r="J360" s="197"/>
      <c r="K360" s="198"/>
      <c r="L360" s="249"/>
      <c r="M360" s="249"/>
      <c r="N360" s="276"/>
      <c r="O360" s="334"/>
      <c r="T360" s="226"/>
      <c r="U360" s="226"/>
      <c r="V360" s="226"/>
      <c r="W360" s="226"/>
      <c r="X360" s="226"/>
      <c r="Y360" s="226"/>
      <c r="Z360" s="226"/>
      <c r="AA360" s="226"/>
    </row>
    <row r="361" spans="1:27" ht="27" customHeight="1">
      <c r="A361" s="235" t="s">
        <v>172</v>
      </c>
      <c r="B361" s="236" t="s">
        <v>16</v>
      </c>
      <c r="C361" s="64"/>
      <c r="D361" s="64"/>
      <c r="E361" s="64"/>
      <c r="F361" s="14">
        <f>784495100+60000525.46</f>
        <v>844495625.46000004</v>
      </c>
      <c r="G361" s="13">
        <v>844495625.46000004</v>
      </c>
      <c r="H361" s="13">
        <f t="shared" si="100"/>
        <v>100</v>
      </c>
      <c r="I361" s="64" t="s">
        <v>16</v>
      </c>
      <c r="J361" s="64" t="s">
        <v>16</v>
      </c>
      <c r="K361" s="84" t="s">
        <v>16</v>
      </c>
      <c r="L361" s="283"/>
      <c r="M361" s="283"/>
      <c r="N361" s="295"/>
      <c r="O361" s="334"/>
      <c r="T361" s="226"/>
      <c r="U361" s="226"/>
      <c r="V361" s="226"/>
      <c r="W361" s="226"/>
      <c r="X361" s="226"/>
      <c r="Y361" s="226"/>
      <c r="Z361" s="226"/>
      <c r="AA361" s="226"/>
    </row>
    <row r="362" spans="1:27" ht="27" customHeight="1">
      <c r="A362" s="235" t="s">
        <v>173</v>
      </c>
      <c r="B362" s="236" t="s">
        <v>16</v>
      </c>
      <c r="C362" s="64"/>
      <c r="D362" s="64"/>
      <c r="E362" s="64"/>
      <c r="F362" s="14">
        <f>55813900-427184</f>
        <v>55386716</v>
      </c>
      <c r="G362" s="13">
        <v>55386715.560000002</v>
      </c>
      <c r="H362" s="13">
        <f t="shared" si="100"/>
        <v>99.999999205585681</v>
      </c>
      <c r="I362" s="64" t="s">
        <v>16</v>
      </c>
      <c r="J362" s="64" t="s">
        <v>16</v>
      </c>
      <c r="K362" s="84" t="s">
        <v>16</v>
      </c>
      <c r="L362" s="283"/>
      <c r="M362" s="283"/>
      <c r="N362" s="295"/>
      <c r="O362" s="334"/>
      <c r="T362" s="226"/>
      <c r="U362" s="226"/>
      <c r="V362" s="226"/>
      <c r="W362" s="226"/>
      <c r="X362" s="226"/>
      <c r="Y362" s="226"/>
      <c r="Z362" s="226"/>
      <c r="AA362" s="226"/>
    </row>
    <row r="363" spans="1:27" ht="27" customHeight="1">
      <c r="A363" s="322" t="s">
        <v>174</v>
      </c>
      <c r="B363" s="323" t="s">
        <v>16</v>
      </c>
      <c r="C363" s="188" t="s">
        <v>16</v>
      </c>
      <c r="D363" s="188" t="s">
        <v>16</v>
      </c>
      <c r="E363" s="188" t="s">
        <v>16</v>
      </c>
      <c r="F363" s="189">
        <f t="shared" ref="F363" si="101">F364</f>
        <v>252402400</v>
      </c>
      <c r="G363" s="189">
        <f t="shared" ref="G363:H363" si="102">G364</f>
        <v>251854705.86999997</v>
      </c>
      <c r="H363" s="189">
        <f t="shared" si="102"/>
        <v>99.783007558565203</v>
      </c>
      <c r="I363" s="188" t="s">
        <v>16</v>
      </c>
      <c r="J363" s="188" t="s">
        <v>16</v>
      </c>
      <c r="K363" s="199" t="s">
        <v>16</v>
      </c>
      <c r="L363" s="249"/>
      <c r="M363" s="249"/>
      <c r="N363" s="277"/>
      <c r="O363" s="334"/>
      <c r="T363" s="226"/>
      <c r="U363" s="226"/>
      <c r="V363" s="226"/>
      <c r="W363" s="226"/>
      <c r="X363" s="226"/>
      <c r="Y363" s="226"/>
      <c r="Z363" s="226"/>
      <c r="AA363" s="226"/>
    </row>
    <row r="364" spans="1:27" ht="27" customHeight="1">
      <c r="A364" s="325" t="s">
        <v>175</v>
      </c>
      <c r="B364" s="326" t="s">
        <v>16</v>
      </c>
      <c r="C364" s="200"/>
      <c r="D364" s="200"/>
      <c r="E364" s="200"/>
      <c r="F364" s="224">
        <v>252402400</v>
      </c>
      <c r="G364" s="201">
        <v>251854705.86999997</v>
      </c>
      <c r="H364" s="201">
        <f>G364/F364*100</f>
        <v>99.783007558565203</v>
      </c>
      <c r="I364" s="200" t="s">
        <v>16</v>
      </c>
      <c r="J364" s="200" t="s">
        <v>16</v>
      </c>
      <c r="K364" s="202" t="s">
        <v>16</v>
      </c>
      <c r="L364" s="283"/>
      <c r="M364" s="283"/>
      <c r="N364" s="327"/>
      <c r="O364" s="334" t="s">
        <v>222</v>
      </c>
      <c r="P364" s="331">
        <v>2911019.69</v>
      </c>
      <c r="Q364" s="331">
        <v>106210224.72</v>
      </c>
      <c r="R364" s="331">
        <v>371357.07</v>
      </c>
      <c r="S364" s="331">
        <f>SUM(P364:R364)</f>
        <v>109492601.47999999</v>
      </c>
      <c r="T364" s="226"/>
      <c r="U364" s="226"/>
      <c r="V364" s="226"/>
      <c r="W364" s="226"/>
      <c r="X364" s="226"/>
      <c r="Y364" s="226"/>
      <c r="Z364" s="226"/>
      <c r="AA364" s="226"/>
    </row>
    <row r="365" spans="1:27" s="358" customFormat="1" ht="27" customHeight="1">
      <c r="A365" s="226" t="s">
        <v>241</v>
      </c>
      <c r="C365" s="203"/>
      <c r="D365" s="203"/>
      <c r="E365" s="203"/>
      <c r="F365" s="203"/>
      <c r="G365" s="203"/>
      <c r="H365" s="203"/>
      <c r="I365" s="203"/>
      <c r="J365" s="203"/>
      <c r="K365" s="203"/>
      <c r="O365" s="332" t="s">
        <v>177</v>
      </c>
      <c r="P365" s="331">
        <v>0</v>
      </c>
      <c r="Q365" s="331">
        <v>589244</v>
      </c>
      <c r="R365" s="331">
        <v>0</v>
      </c>
      <c r="S365" s="331">
        <f t="shared" ref="S365" si="103">SUM(P365:R365)</f>
        <v>589244</v>
      </c>
    </row>
    <row r="366" spans="1:27" ht="27" customHeight="1">
      <c r="A366" s="360" t="s">
        <v>242</v>
      </c>
      <c r="C366" s="203"/>
      <c r="D366" s="203"/>
      <c r="E366" s="203"/>
      <c r="F366" s="203"/>
      <c r="G366" s="203"/>
      <c r="H366" s="203"/>
      <c r="I366" s="203"/>
      <c r="J366" s="203"/>
      <c r="K366" s="203"/>
      <c r="O366" s="332" t="s">
        <v>177</v>
      </c>
      <c r="P366" s="331">
        <v>0</v>
      </c>
      <c r="Q366" s="331">
        <v>589244</v>
      </c>
      <c r="R366" s="331">
        <v>0</v>
      </c>
      <c r="S366" s="331">
        <f t="shared" ref="S366:S368" si="104">SUM(P366:R366)</f>
        <v>589244</v>
      </c>
    </row>
    <row r="367" spans="1:27" ht="27" customHeight="1">
      <c r="A367" s="359" t="s">
        <v>243</v>
      </c>
      <c r="C367" s="203"/>
      <c r="D367" s="203"/>
      <c r="E367" s="203"/>
      <c r="F367" s="203"/>
      <c r="G367" s="204"/>
      <c r="H367" s="203"/>
      <c r="I367" s="203"/>
      <c r="J367" s="203"/>
      <c r="K367" s="203"/>
      <c r="O367" s="332" t="s">
        <v>221</v>
      </c>
      <c r="P367" s="331">
        <v>26237377.5</v>
      </c>
      <c r="Q367" s="331">
        <v>95035616.530000001</v>
      </c>
      <c r="R367" s="331">
        <v>12518074.390000001</v>
      </c>
      <c r="S367" s="331">
        <f t="shared" si="104"/>
        <v>133791068.42</v>
      </c>
    </row>
    <row r="368" spans="1:27" ht="27" customHeight="1">
      <c r="C368" s="203"/>
      <c r="D368" s="203"/>
      <c r="E368" s="203"/>
      <c r="F368" s="203"/>
      <c r="G368" s="203"/>
      <c r="H368" s="203"/>
      <c r="I368" s="203"/>
      <c r="J368" s="203"/>
      <c r="K368" s="203"/>
      <c r="O368" s="332" t="s">
        <v>223</v>
      </c>
      <c r="P368" s="331">
        <v>0</v>
      </c>
      <c r="Q368" s="331">
        <v>1671745.97</v>
      </c>
      <c r="R368" s="331">
        <v>490000</v>
      </c>
      <c r="S368" s="331">
        <f t="shared" si="104"/>
        <v>2161745.9699999997</v>
      </c>
    </row>
    <row r="369" spans="3:19" ht="27" customHeight="1">
      <c r="C369" s="203"/>
      <c r="D369" s="203"/>
      <c r="E369" s="203"/>
      <c r="F369" s="203"/>
      <c r="G369" s="203"/>
      <c r="H369" s="203"/>
      <c r="I369" s="203"/>
      <c r="J369" s="203"/>
      <c r="K369" s="203"/>
      <c r="P369" s="331">
        <f>SUM(P364:P368)</f>
        <v>29148397.190000001</v>
      </c>
      <c r="Q369" s="331">
        <f t="shared" ref="Q369:S369" si="105">SUM(Q364:Q368)</f>
        <v>204096075.22</v>
      </c>
      <c r="R369" s="331">
        <f t="shared" si="105"/>
        <v>13379431.460000001</v>
      </c>
      <c r="S369" s="331">
        <f t="shared" si="105"/>
        <v>246623903.86999997</v>
      </c>
    </row>
    <row r="370" spans="3:19" ht="15.75" customHeight="1">
      <c r="C370" s="203"/>
      <c r="D370" s="203"/>
      <c r="E370" s="203"/>
      <c r="F370" s="203"/>
      <c r="G370" s="203"/>
      <c r="H370" s="203"/>
      <c r="I370" s="203"/>
      <c r="J370" s="203"/>
      <c r="K370" s="203"/>
    </row>
    <row r="371" spans="3:19" ht="15.75" customHeight="1">
      <c r="C371" s="203"/>
      <c r="D371" s="203"/>
      <c r="E371" s="203"/>
      <c r="F371" s="203"/>
      <c r="G371" s="203"/>
      <c r="H371" s="203"/>
      <c r="I371" s="203"/>
      <c r="J371" s="203"/>
      <c r="K371" s="203"/>
    </row>
    <row r="372" spans="3:19" ht="15.75" customHeight="1">
      <c r="C372" s="203"/>
      <c r="D372" s="203"/>
      <c r="E372" s="203"/>
      <c r="F372" s="203"/>
      <c r="G372" s="203"/>
      <c r="H372" s="203"/>
      <c r="I372" s="203"/>
      <c r="J372" s="203"/>
      <c r="K372" s="203"/>
    </row>
    <row r="373" spans="3:19" ht="15.75" customHeight="1">
      <c r="C373" s="203"/>
      <c r="D373" s="203"/>
      <c r="E373" s="203"/>
      <c r="F373" s="203"/>
      <c r="G373" s="203"/>
      <c r="H373" s="203"/>
      <c r="I373" s="203"/>
      <c r="J373" s="203"/>
      <c r="K373" s="203"/>
    </row>
    <row r="374" spans="3:19" ht="15.75" customHeight="1">
      <c r="C374" s="203"/>
      <c r="D374" s="203"/>
      <c r="E374" s="203"/>
      <c r="F374" s="203"/>
      <c r="G374" s="203"/>
      <c r="H374" s="203"/>
      <c r="I374" s="203"/>
      <c r="J374" s="203"/>
      <c r="K374" s="203"/>
    </row>
    <row r="375" spans="3:19" ht="15.75" customHeight="1">
      <c r="C375" s="203"/>
      <c r="D375" s="203"/>
      <c r="E375" s="203"/>
      <c r="F375" s="203"/>
      <c r="G375" s="203"/>
      <c r="H375" s="203"/>
      <c r="I375" s="203"/>
      <c r="J375" s="203"/>
      <c r="K375" s="203"/>
    </row>
    <row r="376" spans="3:19" ht="15.75" customHeight="1">
      <c r="C376" s="203"/>
      <c r="D376" s="203"/>
      <c r="E376" s="203"/>
      <c r="F376" s="203"/>
      <c r="G376" s="203"/>
      <c r="H376" s="203"/>
      <c r="I376" s="203"/>
      <c r="J376" s="203"/>
      <c r="K376" s="203"/>
    </row>
    <row r="377" spans="3:19" ht="15.75" customHeight="1">
      <c r="C377" s="203"/>
      <c r="D377" s="203"/>
      <c r="E377" s="203"/>
      <c r="F377" s="203"/>
      <c r="G377" s="203"/>
      <c r="H377" s="203"/>
      <c r="I377" s="203"/>
      <c r="J377" s="203"/>
      <c r="K377" s="203"/>
    </row>
    <row r="378" spans="3:19" ht="15.75" customHeight="1">
      <c r="C378" s="203"/>
      <c r="D378" s="203"/>
      <c r="E378" s="203"/>
      <c r="F378" s="203"/>
      <c r="G378" s="203"/>
      <c r="H378" s="203"/>
      <c r="I378" s="203"/>
      <c r="J378" s="203"/>
      <c r="K378" s="203"/>
    </row>
    <row r="379" spans="3:19" ht="15.75" customHeight="1">
      <c r="C379" s="203"/>
      <c r="D379" s="203"/>
      <c r="E379" s="203"/>
      <c r="F379" s="203"/>
      <c r="G379" s="203"/>
      <c r="H379" s="203"/>
      <c r="I379" s="203"/>
      <c r="J379" s="203"/>
      <c r="K379" s="203"/>
    </row>
    <row r="380" spans="3:19" ht="15.75" customHeight="1">
      <c r="C380" s="203"/>
      <c r="D380" s="203"/>
      <c r="E380" s="203"/>
      <c r="F380" s="203"/>
      <c r="G380" s="203"/>
      <c r="H380" s="203"/>
      <c r="I380" s="203"/>
      <c r="J380" s="203"/>
      <c r="K380" s="203"/>
    </row>
    <row r="381" spans="3:19" ht="15.75" customHeight="1">
      <c r="C381" s="203"/>
      <c r="D381" s="203"/>
      <c r="E381" s="203"/>
      <c r="F381" s="203"/>
      <c r="G381" s="203"/>
      <c r="H381" s="203"/>
      <c r="I381" s="203"/>
      <c r="J381" s="203"/>
      <c r="K381" s="203"/>
    </row>
    <row r="382" spans="3:19" ht="15.75" customHeight="1">
      <c r="C382" s="203"/>
      <c r="D382" s="203"/>
      <c r="E382" s="203"/>
      <c r="F382" s="203"/>
      <c r="G382" s="203"/>
      <c r="H382" s="203"/>
      <c r="I382" s="203"/>
      <c r="J382" s="203"/>
      <c r="K382" s="203"/>
    </row>
    <row r="383" spans="3:19" ht="15.75" customHeight="1">
      <c r="C383" s="203"/>
      <c r="D383" s="203"/>
      <c r="E383" s="203"/>
      <c r="F383" s="203"/>
      <c r="G383" s="203"/>
      <c r="H383" s="203"/>
      <c r="I383" s="203"/>
      <c r="J383" s="203"/>
      <c r="K383" s="203"/>
    </row>
    <row r="384" spans="3:19" ht="15.75" customHeight="1">
      <c r="C384" s="203"/>
      <c r="D384" s="203"/>
      <c r="E384" s="203"/>
      <c r="F384" s="203"/>
      <c r="G384" s="203"/>
      <c r="H384" s="203"/>
      <c r="I384" s="203"/>
      <c r="J384" s="203"/>
      <c r="K384" s="203"/>
    </row>
    <row r="385" spans="3:11" ht="15.75" customHeight="1">
      <c r="C385" s="203"/>
      <c r="D385" s="203"/>
      <c r="E385" s="203"/>
      <c r="F385" s="203"/>
      <c r="G385" s="203"/>
      <c r="H385" s="203"/>
      <c r="I385" s="203"/>
      <c r="J385" s="203"/>
      <c r="K385" s="203"/>
    </row>
    <row r="386" spans="3:11" ht="15.75" customHeight="1">
      <c r="C386" s="203"/>
      <c r="D386" s="203"/>
      <c r="E386" s="203"/>
      <c r="F386" s="203"/>
      <c r="G386" s="203"/>
      <c r="H386" s="203"/>
      <c r="I386" s="203"/>
      <c r="J386" s="203"/>
      <c r="K386" s="203"/>
    </row>
    <row r="387" spans="3:11" ht="15.75" customHeight="1">
      <c r="C387" s="203"/>
      <c r="D387" s="203"/>
      <c r="E387" s="203"/>
      <c r="F387" s="203"/>
      <c r="G387" s="203"/>
      <c r="H387" s="203"/>
      <c r="I387" s="203"/>
      <c r="J387" s="203"/>
      <c r="K387" s="203"/>
    </row>
    <row r="388" spans="3:11" ht="15.75" customHeight="1">
      <c r="C388" s="203"/>
      <c r="D388" s="203"/>
      <c r="E388" s="203"/>
      <c r="F388" s="203"/>
      <c r="G388" s="203"/>
      <c r="H388" s="203"/>
      <c r="I388" s="203"/>
      <c r="J388" s="203"/>
      <c r="K388" s="203"/>
    </row>
    <row r="389" spans="3:11" ht="15.75" customHeight="1">
      <c r="C389" s="203"/>
      <c r="D389" s="203"/>
      <c r="E389" s="203"/>
      <c r="F389" s="203"/>
      <c r="G389" s="203"/>
      <c r="H389" s="203"/>
      <c r="I389" s="203"/>
      <c r="J389" s="203"/>
      <c r="K389" s="203"/>
    </row>
    <row r="390" spans="3:11" ht="15.75" customHeight="1">
      <c r="C390" s="203"/>
      <c r="D390" s="203"/>
      <c r="E390" s="203"/>
      <c r="F390" s="203"/>
      <c r="G390" s="203"/>
      <c r="H390" s="203"/>
      <c r="I390" s="203"/>
      <c r="J390" s="203"/>
      <c r="K390" s="203"/>
    </row>
    <row r="391" spans="3:11" ht="15.75" customHeight="1">
      <c r="C391" s="203"/>
      <c r="D391" s="203"/>
      <c r="E391" s="203"/>
      <c r="F391" s="203"/>
      <c r="G391" s="203"/>
      <c r="H391" s="203"/>
      <c r="I391" s="203"/>
      <c r="J391" s="203"/>
      <c r="K391" s="203"/>
    </row>
    <row r="392" spans="3:11" ht="15.75" customHeight="1">
      <c r="C392" s="203"/>
      <c r="D392" s="203"/>
      <c r="E392" s="203"/>
      <c r="F392" s="203"/>
      <c r="G392" s="203"/>
      <c r="H392" s="203"/>
      <c r="I392" s="203"/>
      <c r="J392" s="203"/>
      <c r="K392" s="203"/>
    </row>
    <row r="393" spans="3:11" ht="15.75" customHeight="1">
      <c r="C393" s="203"/>
      <c r="D393" s="203"/>
      <c r="E393" s="203"/>
      <c r="F393" s="203"/>
      <c r="G393" s="203"/>
      <c r="H393" s="203"/>
      <c r="I393" s="203"/>
      <c r="J393" s="203"/>
      <c r="K393" s="203"/>
    </row>
    <row r="394" spans="3:11" ht="15.75" customHeight="1">
      <c r="C394" s="203"/>
      <c r="D394" s="203"/>
      <c r="E394" s="203"/>
      <c r="F394" s="203"/>
      <c r="G394" s="203"/>
      <c r="H394" s="203"/>
      <c r="I394" s="203"/>
      <c r="J394" s="203"/>
      <c r="K394" s="203"/>
    </row>
    <row r="395" spans="3:11" ht="15.75" customHeight="1">
      <c r="C395" s="203"/>
      <c r="D395" s="203"/>
      <c r="E395" s="203"/>
      <c r="F395" s="203"/>
      <c r="G395" s="203"/>
      <c r="H395" s="203"/>
      <c r="I395" s="203"/>
      <c r="J395" s="203"/>
      <c r="K395" s="203"/>
    </row>
    <row r="396" spans="3:11" ht="15.75" customHeight="1">
      <c r="C396" s="203"/>
      <c r="D396" s="203"/>
      <c r="E396" s="203"/>
      <c r="F396" s="203"/>
      <c r="G396" s="203"/>
      <c r="H396" s="203"/>
      <c r="I396" s="203"/>
      <c r="J396" s="203"/>
      <c r="K396" s="203"/>
    </row>
    <row r="397" spans="3:11" ht="15.75" customHeight="1">
      <c r="C397" s="203"/>
      <c r="D397" s="203"/>
      <c r="E397" s="203"/>
      <c r="F397" s="203"/>
      <c r="G397" s="203"/>
      <c r="H397" s="203"/>
      <c r="I397" s="203"/>
      <c r="J397" s="203"/>
      <c r="K397" s="203"/>
    </row>
    <row r="398" spans="3:11" ht="15.75" customHeight="1">
      <c r="C398" s="203"/>
      <c r="D398" s="203"/>
      <c r="E398" s="203"/>
      <c r="F398" s="203"/>
      <c r="G398" s="203"/>
      <c r="H398" s="203"/>
      <c r="I398" s="203"/>
      <c r="J398" s="203"/>
      <c r="K398" s="203"/>
    </row>
    <row r="399" spans="3:11" ht="15.75" customHeight="1">
      <c r="C399" s="203"/>
      <c r="D399" s="203"/>
      <c r="E399" s="203"/>
      <c r="F399" s="203"/>
      <c r="G399" s="203"/>
      <c r="H399" s="203"/>
      <c r="I399" s="203"/>
      <c r="J399" s="203"/>
      <c r="K399" s="203"/>
    </row>
    <row r="400" spans="3:11" ht="15.75" customHeight="1">
      <c r="C400" s="203"/>
      <c r="D400" s="203"/>
      <c r="E400" s="203"/>
      <c r="F400" s="203"/>
      <c r="G400" s="203"/>
      <c r="H400" s="203"/>
      <c r="I400" s="203"/>
      <c r="J400" s="203"/>
      <c r="K400" s="203"/>
    </row>
    <row r="401" spans="3:11" ht="15.75" customHeight="1">
      <c r="C401" s="203"/>
      <c r="D401" s="203"/>
      <c r="E401" s="203"/>
      <c r="F401" s="203"/>
      <c r="G401" s="203"/>
      <c r="H401" s="203"/>
      <c r="I401" s="203"/>
      <c r="J401" s="203"/>
      <c r="K401" s="203"/>
    </row>
    <row r="402" spans="3:11" ht="15.75" customHeight="1">
      <c r="C402" s="203"/>
      <c r="D402" s="203"/>
      <c r="E402" s="203"/>
      <c r="F402" s="203"/>
      <c r="G402" s="203"/>
      <c r="H402" s="203"/>
      <c r="I402" s="203"/>
      <c r="J402" s="203"/>
      <c r="K402" s="203"/>
    </row>
    <row r="403" spans="3:11" ht="15.75" customHeight="1">
      <c r="C403" s="203"/>
      <c r="D403" s="203"/>
      <c r="E403" s="203"/>
      <c r="F403" s="203"/>
      <c r="G403" s="203"/>
      <c r="H403" s="203"/>
      <c r="I403" s="203"/>
      <c r="J403" s="203"/>
      <c r="K403" s="203"/>
    </row>
    <row r="404" spans="3:11" ht="15.75" customHeight="1">
      <c r="C404" s="203"/>
      <c r="D404" s="203"/>
      <c r="E404" s="203"/>
      <c r="F404" s="203"/>
      <c r="G404" s="203"/>
      <c r="H404" s="203"/>
      <c r="I404" s="203"/>
      <c r="J404" s="203"/>
      <c r="K404" s="203"/>
    </row>
    <row r="405" spans="3:11" ht="15.75" customHeight="1">
      <c r="C405" s="203"/>
      <c r="D405" s="203"/>
      <c r="E405" s="203"/>
      <c r="F405" s="203"/>
      <c r="G405" s="203"/>
      <c r="H405" s="203"/>
      <c r="I405" s="203"/>
      <c r="J405" s="203"/>
      <c r="K405" s="203"/>
    </row>
    <row r="406" spans="3:11" ht="15.75" customHeight="1">
      <c r="C406" s="203"/>
      <c r="D406" s="203"/>
      <c r="E406" s="203"/>
      <c r="F406" s="203"/>
      <c r="G406" s="203"/>
      <c r="H406" s="203"/>
      <c r="I406" s="203"/>
      <c r="J406" s="203"/>
      <c r="K406" s="203"/>
    </row>
    <row r="407" spans="3:11" ht="15.75" customHeight="1">
      <c r="C407" s="203"/>
      <c r="D407" s="203"/>
      <c r="E407" s="203"/>
      <c r="F407" s="203"/>
      <c r="G407" s="203"/>
      <c r="H407" s="203"/>
      <c r="I407" s="203"/>
      <c r="J407" s="203"/>
      <c r="K407" s="203"/>
    </row>
    <row r="408" spans="3:11" ht="15.75" customHeight="1">
      <c r="C408" s="203"/>
      <c r="D408" s="203"/>
      <c r="E408" s="203"/>
      <c r="F408" s="203"/>
      <c r="G408" s="203"/>
      <c r="H408" s="203"/>
      <c r="I408" s="203"/>
      <c r="J408" s="203"/>
      <c r="K408" s="203"/>
    </row>
    <row r="409" spans="3:11" ht="15.75" customHeight="1">
      <c r="C409" s="203"/>
      <c r="D409" s="203"/>
      <c r="E409" s="203"/>
      <c r="F409" s="203"/>
      <c r="G409" s="203"/>
      <c r="H409" s="203"/>
      <c r="I409" s="203"/>
      <c r="J409" s="203"/>
      <c r="K409" s="203"/>
    </row>
    <row r="410" spans="3:11" ht="15.75" customHeight="1">
      <c r="C410" s="203"/>
      <c r="D410" s="203"/>
      <c r="E410" s="203"/>
      <c r="F410" s="203"/>
      <c r="G410" s="203"/>
      <c r="H410" s="203"/>
      <c r="I410" s="203"/>
      <c r="J410" s="203"/>
      <c r="K410" s="203"/>
    </row>
    <row r="411" spans="3:11" ht="15.75" customHeight="1">
      <c r="C411" s="203"/>
      <c r="D411" s="203"/>
      <c r="E411" s="203"/>
      <c r="F411" s="203"/>
      <c r="G411" s="203"/>
      <c r="H411" s="203"/>
      <c r="I411" s="203"/>
      <c r="J411" s="203"/>
      <c r="K411" s="203"/>
    </row>
    <row r="412" spans="3:11" ht="15.75" customHeight="1">
      <c r="C412" s="203"/>
      <c r="D412" s="203"/>
      <c r="E412" s="203"/>
      <c r="F412" s="203"/>
      <c r="G412" s="203"/>
      <c r="H412" s="203"/>
      <c r="I412" s="203"/>
      <c r="J412" s="203"/>
      <c r="K412" s="203"/>
    </row>
    <row r="413" spans="3:11" ht="15.75" customHeight="1">
      <c r="C413" s="203"/>
      <c r="D413" s="203"/>
      <c r="E413" s="203"/>
      <c r="F413" s="203"/>
      <c r="G413" s="203"/>
      <c r="H413" s="203"/>
      <c r="I413" s="203"/>
      <c r="J413" s="203"/>
      <c r="K413" s="203"/>
    </row>
    <row r="414" spans="3:11" ht="15.75" customHeight="1">
      <c r="C414" s="203"/>
      <c r="D414" s="203"/>
      <c r="E414" s="203"/>
      <c r="F414" s="203"/>
      <c r="G414" s="203"/>
      <c r="H414" s="203"/>
      <c r="I414" s="203"/>
      <c r="J414" s="203"/>
      <c r="K414" s="203"/>
    </row>
    <row r="415" spans="3:11" ht="15.75" customHeight="1">
      <c r="C415" s="203"/>
      <c r="D415" s="203"/>
      <c r="E415" s="203"/>
      <c r="F415" s="203"/>
      <c r="G415" s="203"/>
      <c r="H415" s="203"/>
      <c r="I415" s="203"/>
      <c r="J415" s="203"/>
      <c r="K415" s="203"/>
    </row>
    <row r="416" spans="3:11" ht="15.75" customHeight="1">
      <c r="C416" s="203"/>
      <c r="D416" s="203"/>
      <c r="E416" s="203"/>
      <c r="F416" s="203"/>
      <c r="G416" s="203"/>
      <c r="H416" s="203"/>
      <c r="I416" s="203"/>
      <c r="J416" s="203"/>
      <c r="K416" s="203"/>
    </row>
    <row r="417" spans="3:11" ht="15.75" customHeight="1">
      <c r="C417" s="203"/>
      <c r="D417" s="203"/>
      <c r="E417" s="203"/>
      <c r="F417" s="203"/>
      <c r="G417" s="203"/>
      <c r="H417" s="203"/>
      <c r="I417" s="203"/>
      <c r="J417" s="203"/>
      <c r="K417" s="203"/>
    </row>
    <row r="418" spans="3:11" ht="15.75" customHeight="1">
      <c r="C418" s="203"/>
      <c r="D418" s="203"/>
      <c r="E418" s="203"/>
      <c r="F418" s="203"/>
      <c r="G418" s="203"/>
      <c r="H418" s="203"/>
      <c r="I418" s="203"/>
      <c r="J418" s="203"/>
      <c r="K418" s="203"/>
    </row>
    <row r="419" spans="3:11" ht="15.75" customHeight="1">
      <c r="C419" s="203"/>
      <c r="D419" s="203"/>
      <c r="E419" s="203"/>
      <c r="F419" s="203"/>
      <c r="G419" s="203"/>
      <c r="H419" s="203"/>
      <c r="I419" s="203"/>
      <c r="J419" s="203"/>
      <c r="K419" s="203"/>
    </row>
    <row r="420" spans="3:11" ht="15.75" customHeight="1">
      <c r="C420" s="203"/>
      <c r="D420" s="203"/>
      <c r="E420" s="203"/>
      <c r="F420" s="203"/>
      <c r="G420" s="203"/>
      <c r="H420" s="203"/>
      <c r="I420" s="203"/>
      <c r="J420" s="203"/>
      <c r="K420" s="203"/>
    </row>
    <row r="421" spans="3:11" ht="15.75" customHeight="1">
      <c r="C421" s="203"/>
      <c r="D421" s="203"/>
      <c r="E421" s="203"/>
      <c r="F421" s="203"/>
      <c r="G421" s="203"/>
      <c r="H421" s="203"/>
      <c r="I421" s="203"/>
      <c r="J421" s="203"/>
      <c r="K421" s="203"/>
    </row>
    <row r="422" spans="3:11" ht="15.75" customHeight="1">
      <c r="C422" s="203"/>
      <c r="D422" s="203"/>
      <c r="E422" s="203"/>
      <c r="F422" s="203"/>
      <c r="G422" s="203"/>
      <c r="H422" s="203"/>
      <c r="I422" s="203"/>
      <c r="J422" s="203"/>
      <c r="K422" s="203"/>
    </row>
    <row r="423" spans="3:11" ht="15.75" customHeight="1">
      <c r="C423" s="203"/>
      <c r="D423" s="203"/>
      <c r="E423" s="203"/>
      <c r="F423" s="203"/>
      <c r="G423" s="203"/>
      <c r="H423" s="203"/>
      <c r="I423" s="203"/>
      <c r="J423" s="203"/>
      <c r="K423" s="203"/>
    </row>
    <row r="424" spans="3:11" ht="15.75" customHeight="1">
      <c r="C424" s="203"/>
      <c r="D424" s="203"/>
      <c r="E424" s="203"/>
      <c r="F424" s="203"/>
      <c r="G424" s="203"/>
      <c r="H424" s="203"/>
      <c r="I424" s="203"/>
      <c r="J424" s="203"/>
      <c r="K424" s="203"/>
    </row>
    <row r="425" spans="3:11" ht="15.75" customHeight="1">
      <c r="C425" s="203"/>
      <c r="D425" s="203"/>
      <c r="E425" s="203"/>
      <c r="F425" s="203"/>
      <c r="G425" s="203"/>
      <c r="H425" s="203"/>
      <c r="I425" s="203"/>
      <c r="J425" s="203"/>
      <c r="K425" s="203"/>
    </row>
    <row r="426" spans="3:11" ht="15.75" customHeight="1">
      <c r="C426" s="203"/>
      <c r="D426" s="203"/>
      <c r="E426" s="203"/>
      <c r="F426" s="203"/>
      <c r="G426" s="203"/>
      <c r="H426" s="203"/>
      <c r="I426" s="203"/>
      <c r="J426" s="203"/>
      <c r="K426" s="203"/>
    </row>
    <row r="427" spans="3:11" ht="15.75" customHeight="1">
      <c r="C427" s="203"/>
      <c r="D427" s="203"/>
      <c r="E427" s="203"/>
      <c r="F427" s="203"/>
      <c r="G427" s="203"/>
      <c r="H427" s="203"/>
      <c r="I427" s="203"/>
      <c r="J427" s="203"/>
      <c r="K427" s="203"/>
    </row>
    <row r="428" spans="3:11" ht="15.75" customHeight="1">
      <c r="C428" s="203"/>
      <c r="D428" s="203"/>
      <c r="E428" s="203"/>
      <c r="F428" s="203"/>
      <c r="G428" s="203"/>
      <c r="H428" s="203"/>
      <c r="I428" s="203"/>
      <c r="J428" s="203"/>
      <c r="K428" s="203"/>
    </row>
    <row r="429" spans="3:11" ht="15.75" customHeight="1">
      <c r="C429" s="203"/>
      <c r="D429" s="203"/>
      <c r="E429" s="203"/>
      <c r="F429" s="203"/>
      <c r="G429" s="203"/>
      <c r="H429" s="203"/>
      <c r="I429" s="203"/>
      <c r="J429" s="203"/>
      <c r="K429" s="203"/>
    </row>
    <row r="430" spans="3:11" ht="15.75" customHeight="1">
      <c r="C430" s="203"/>
      <c r="D430" s="203"/>
      <c r="E430" s="203"/>
      <c r="F430" s="203"/>
      <c r="G430" s="203"/>
      <c r="H430" s="203"/>
      <c r="I430" s="203"/>
      <c r="J430" s="203"/>
      <c r="K430" s="203"/>
    </row>
    <row r="431" spans="3:11" ht="15.75" customHeight="1">
      <c r="C431" s="203"/>
      <c r="D431" s="203"/>
      <c r="E431" s="203"/>
      <c r="F431" s="203"/>
      <c r="G431" s="203"/>
      <c r="H431" s="203"/>
      <c r="I431" s="203"/>
      <c r="J431" s="203"/>
      <c r="K431" s="203"/>
    </row>
    <row r="432" spans="3:11" ht="15.75" customHeight="1">
      <c r="C432" s="203"/>
      <c r="D432" s="203"/>
      <c r="E432" s="203"/>
      <c r="F432" s="203"/>
      <c r="G432" s="203"/>
      <c r="H432" s="203"/>
      <c r="I432" s="203"/>
      <c r="J432" s="203"/>
      <c r="K432" s="203"/>
    </row>
    <row r="433" spans="3:11" ht="15.75" customHeight="1">
      <c r="C433" s="203"/>
      <c r="D433" s="203"/>
      <c r="E433" s="203"/>
      <c r="F433" s="203"/>
      <c r="G433" s="203"/>
      <c r="H433" s="203"/>
      <c r="I433" s="203"/>
      <c r="J433" s="203"/>
      <c r="K433" s="203"/>
    </row>
    <row r="434" spans="3:11" ht="15.75" customHeight="1">
      <c r="C434" s="203"/>
      <c r="D434" s="203"/>
      <c r="E434" s="203"/>
      <c r="F434" s="203"/>
      <c r="G434" s="203"/>
      <c r="H434" s="203"/>
      <c r="I434" s="203"/>
      <c r="J434" s="203"/>
      <c r="K434" s="203"/>
    </row>
    <row r="435" spans="3:11" ht="15.75" customHeight="1">
      <c r="C435" s="203"/>
      <c r="D435" s="203"/>
      <c r="E435" s="203"/>
      <c r="F435" s="203"/>
      <c r="G435" s="203"/>
      <c r="H435" s="203"/>
      <c r="I435" s="203"/>
      <c r="J435" s="203"/>
      <c r="K435" s="203"/>
    </row>
    <row r="436" spans="3:11" ht="15.75" customHeight="1">
      <c r="C436" s="203"/>
      <c r="D436" s="203"/>
      <c r="E436" s="203"/>
      <c r="F436" s="203"/>
      <c r="G436" s="203"/>
      <c r="H436" s="203"/>
      <c r="I436" s="203"/>
      <c r="J436" s="203"/>
      <c r="K436" s="203"/>
    </row>
    <row r="437" spans="3:11" ht="15.75" customHeight="1">
      <c r="C437" s="203"/>
      <c r="D437" s="203"/>
      <c r="E437" s="203"/>
      <c r="F437" s="203"/>
      <c r="G437" s="203"/>
      <c r="H437" s="203"/>
      <c r="I437" s="203"/>
      <c r="J437" s="203"/>
      <c r="K437" s="203"/>
    </row>
    <row r="438" spans="3:11" ht="15.75" customHeight="1">
      <c r="C438" s="203"/>
      <c r="D438" s="203"/>
      <c r="E438" s="203"/>
      <c r="F438" s="203"/>
      <c r="G438" s="203"/>
      <c r="H438" s="203"/>
      <c r="I438" s="203"/>
      <c r="J438" s="203"/>
      <c r="K438" s="203"/>
    </row>
    <row r="439" spans="3:11" ht="15.75" customHeight="1">
      <c r="C439" s="203"/>
      <c r="D439" s="203"/>
      <c r="E439" s="203"/>
      <c r="F439" s="203"/>
      <c r="G439" s="203"/>
      <c r="H439" s="203"/>
      <c r="I439" s="203"/>
      <c r="J439" s="203"/>
      <c r="K439" s="203"/>
    </row>
    <row r="440" spans="3:11" ht="15.75" customHeight="1">
      <c r="C440" s="203"/>
      <c r="D440" s="203"/>
      <c r="E440" s="203"/>
      <c r="F440" s="203"/>
      <c r="G440" s="203"/>
      <c r="H440" s="203"/>
      <c r="I440" s="203"/>
      <c r="J440" s="203"/>
      <c r="K440" s="203"/>
    </row>
    <row r="441" spans="3:11" ht="15.75" customHeight="1">
      <c r="C441" s="203"/>
      <c r="D441" s="203"/>
      <c r="E441" s="203"/>
      <c r="F441" s="203"/>
      <c r="G441" s="203"/>
      <c r="H441" s="203"/>
      <c r="I441" s="203"/>
      <c r="J441" s="203"/>
      <c r="K441" s="203"/>
    </row>
    <row r="442" spans="3:11" ht="15.75" customHeight="1">
      <c r="C442" s="203"/>
      <c r="D442" s="203"/>
      <c r="E442" s="203"/>
      <c r="F442" s="203"/>
      <c r="G442" s="203"/>
      <c r="H442" s="203"/>
      <c r="I442" s="203"/>
      <c r="J442" s="203"/>
      <c r="K442" s="203"/>
    </row>
    <row r="443" spans="3:11" ht="15.75" customHeight="1">
      <c r="C443" s="203"/>
      <c r="D443" s="203"/>
      <c r="E443" s="203"/>
      <c r="F443" s="203"/>
      <c r="G443" s="203"/>
      <c r="H443" s="203"/>
      <c r="I443" s="203"/>
      <c r="J443" s="203"/>
      <c r="K443" s="203"/>
    </row>
    <row r="444" spans="3:11" ht="15.75" customHeight="1">
      <c r="C444" s="203"/>
      <c r="D444" s="203"/>
      <c r="E444" s="203"/>
      <c r="F444" s="203"/>
      <c r="G444" s="203"/>
      <c r="H444" s="203"/>
      <c r="I444" s="203"/>
      <c r="J444" s="203"/>
      <c r="K444" s="203"/>
    </row>
    <row r="445" spans="3:11" ht="15.75" customHeight="1">
      <c r="C445" s="203"/>
      <c r="D445" s="203"/>
      <c r="E445" s="203"/>
      <c r="F445" s="203"/>
      <c r="G445" s="203"/>
      <c r="H445" s="203"/>
      <c r="I445" s="203"/>
      <c r="J445" s="203"/>
      <c r="K445" s="203"/>
    </row>
    <row r="446" spans="3:11" ht="15.75" customHeight="1">
      <c r="C446" s="203"/>
      <c r="D446" s="203"/>
      <c r="E446" s="203"/>
      <c r="F446" s="203"/>
      <c r="G446" s="203"/>
      <c r="H446" s="203"/>
      <c r="I446" s="203"/>
      <c r="J446" s="203"/>
      <c r="K446" s="203"/>
    </row>
    <row r="447" spans="3:11" ht="15.75" customHeight="1">
      <c r="C447" s="203"/>
      <c r="D447" s="203"/>
      <c r="E447" s="203"/>
      <c r="F447" s="203"/>
      <c r="G447" s="203"/>
      <c r="H447" s="203"/>
      <c r="I447" s="203"/>
      <c r="J447" s="203"/>
      <c r="K447" s="203"/>
    </row>
    <row r="448" spans="3:11" ht="15.75" customHeight="1">
      <c r="C448" s="203"/>
      <c r="D448" s="203"/>
      <c r="E448" s="203"/>
      <c r="F448" s="203"/>
      <c r="G448" s="203"/>
      <c r="H448" s="203"/>
      <c r="I448" s="203"/>
      <c r="J448" s="203"/>
      <c r="K448" s="203"/>
    </row>
    <row r="449" spans="3:11" ht="15.75" customHeight="1">
      <c r="C449" s="203"/>
      <c r="D449" s="203"/>
      <c r="E449" s="203"/>
      <c r="F449" s="203"/>
      <c r="G449" s="203"/>
      <c r="H449" s="203"/>
      <c r="I449" s="203"/>
      <c r="J449" s="203"/>
      <c r="K449" s="203"/>
    </row>
    <row r="450" spans="3:11" ht="15.75" customHeight="1">
      <c r="C450" s="203"/>
      <c r="D450" s="203"/>
      <c r="E450" s="203"/>
      <c r="F450" s="203"/>
      <c r="G450" s="203"/>
      <c r="H450" s="203"/>
      <c r="I450" s="203"/>
      <c r="J450" s="203"/>
      <c r="K450" s="203"/>
    </row>
    <row r="451" spans="3:11" ht="15.75" customHeight="1">
      <c r="C451" s="203"/>
      <c r="D451" s="203"/>
      <c r="E451" s="203"/>
      <c r="F451" s="203"/>
      <c r="G451" s="203"/>
      <c r="H451" s="203"/>
      <c r="I451" s="203"/>
      <c r="J451" s="203"/>
      <c r="K451" s="203"/>
    </row>
    <row r="452" spans="3:11" ht="15.75" customHeight="1">
      <c r="C452" s="203"/>
      <c r="D452" s="203"/>
      <c r="E452" s="203"/>
      <c r="F452" s="203"/>
      <c r="G452" s="203"/>
      <c r="H452" s="203"/>
      <c r="I452" s="203"/>
      <c r="J452" s="203"/>
      <c r="K452" s="203"/>
    </row>
    <row r="453" spans="3:11" ht="15.75" customHeight="1">
      <c r="C453" s="203"/>
      <c r="D453" s="203"/>
      <c r="E453" s="203"/>
      <c r="F453" s="203"/>
      <c r="G453" s="203"/>
      <c r="H453" s="203"/>
      <c r="I453" s="203"/>
      <c r="J453" s="203"/>
      <c r="K453" s="203"/>
    </row>
    <row r="454" spans="3:11" ht="15.75" customHeight="1">
      <c r="C454" s="203"/>
      <c r="D454" s="203"/>
      <c r="E454" s="203"/>
      <c r="F454" s="203"/>
      <c r="G454" s="203"/>
      <c r="H454" s="203"/>
      <c r="I454" s="203"/>
      <c r="J454" s="203"/>
      <c r="K454" s="203"/>
    </row>
    <row r="455" spans="3:11" ht="15.75" customHeight="1">
      <c r="C455" s="203"/>
      <c r="D455" s="203"/>
      <c r="E455" s="203"/>
      <c r="F455" s="203"/>
      <c r="G455" s="203"/>
      <c r="H455" s="203"/>
      <c r="I455" s="203"/>
      <c r="J455" s="203"/>
      <c r="K455" s="203"/>
    </row>
    <row r="456" spans="3:11" ht="15.75" customHeight="1">
      <c r="C456" s="203"/>
      <c r="D456" s="203"/>
      <c r="E456" s="203"/>
      <c r="F456" s="203"/>
      <c r="G456" s="203"/>
      <c r="H456" s="203"/>
      <c r="I456" s="203"/>
      <c r="J456" s="203"/>
      <c r="K456" s="203"/>
    </row>
    <row r="457" spans="3:11" ht="15.75" customHeight="1">
      <c r="C457" s="203"/>
      <c r="D457" s="203"/>
      <c r="E457" s="203"/>
      <c r="F457" s="203"/>
      <c r="G457" s="203"/>
      <c r="H457" s="203"/>
      <c r="I457" s="203"/>
      <c r="J457" s="203"/>
      <c r="K457" s="203"/>
    </row>
    <row r="458" spans="3:11" ht="15.75" customHeight="1">
      <c r="C458" s="203"/>
      <c r="D458" s="203"/>
      <c r="E458" s="203"/>
      <c r="F458" s="203"/>
      <c r="G458" s="203"/>
      <c r="H458" s="203"/>
      <c r="I458" s="203"/>
      <c r="J458" s="203"/>
      <c r="K458" s="203"/>
    </row>
    <row r="459" spans="3:11" ht="15.75" customHeight="1">
      <c r="C459" s="203"/>
      <c r="D459" s="203"/>
      <c r="E459" s="203"/>
      <c r="F459" s="203"/>
      <c r="G459" s="203"/>
      <c r="H459" s="203"/>
      <c r="I459" s="203"/>
      <c r="J459" s="203"/>
      <c r="K459" s="203"/>
    </row>
    <row r="460" spans="3:11" ht="15.75" customHeight="1">
      <c r="C460" s="203"/>
      <c r="D460" s="203"/>
      <c r="E460" s="203"/>
      <c r="F460" s="203"/>
      <c r="G460" s="203"/>
      <c r="H460" s="203"/>
      <c r="I460" s="203"/>
      <c r="J460" s="203"/>
      <c r="K460" s="203"/>
    </row>
    <row r="461" spans="3:11" ht="15.75" customHeight="1">
      <c r="C461" s="203"/>
      <c r="D461" s="203"/>
      <c r="E461" s="203"/>
      <c r="F461" s="203"/>
      <c r="G461" s="203"/>
      <c r="H461" s="203"/>
      <c r="I461" s="203"/>
      <c r="J461" s="203"/>
      <c r="K461" s="203"/>
    </row>
    <row r="462" spans="3:11" ht="15.75" customHeight="1">
      <c r="C462" s="203"/>
      <c r="D462" s="203"/>
      <c r="E462" s="203"/>
      <c r="F462" s="203"/>
      <c r="G462" s="203"/>
      <c r="H462" s="203"/>
      <c r="I462" s="203"/>
      <c r="J462" s="203"/>
      <c r="K462" s="203"/>
    </row>
    <row r="463" spans="3:11" ht="15.75" customHeight="1">
      <c r="C463" s="203"/>
      <c r="D463" s="203"/>
      <c r="E463" s="203"/>
      <c r="F463" s="203"/>
      <c r="G463" s="203"/>
      <c r="H463" s="203"/>
      <c r="I463" s="203"/>
      <c r="J463" s="203"/>
      <c r="K463" s="203"/>
    </row>
    <row r="464" spans="3:11" ht="15.75" customHeight="1">
      <c r="C464" s="203"/>
      <c r="D464" s="203"/>
      <c r="E464" s="203"/>
      <c r="F464" s="203"/>
      <c r="G464" s="203"/>
      <c r="H464" s="203"/>
      <c r="I464" s="203"/>
      <c r="J464" s="203"/>
      <c r="K464" s="203"/>
    </row>
    <row r="465" spans="3:11" ht="15.75" customHeight="1">
      <c r="C465" s="203"/>
      <c r="D465" s="203"/>
      <c r="E465" s="203"/>
      <c r="F465" s="203"/>
      <c r="G465" s="203"/>
      <c r="H465" s="203"/>
      <c r="I465" s="203"/>
      <c r="J465" s="203"/>
      <c r="K465" s="203"/>
    </row>
    <row r="466" spans="3:11" ht="15.75" customHeight="1">
      <c r="C466" s="203"/>
      <c r="D466" s="203"/>
      <c r="E466" s="203"/>
      <c r="F466" s="203"/>
      <c r="G466" s="203"/>
      <c r="H466" s="203"/>
      <c r="I466" s="203"/>
      <c r="J466" s="203"/>
      <c r="K466" s="203"/>
    </row>
    <row r="467" spans="3:11" ht="15.75" customHeight="1">
      <c r="C467" s="203"/>
      <c r="D467" s="203"/>
      <c r="E467" s="203"/>
      <c r="F467" s="203"/>
      <c r="G467" s="203"/>
      <c r="H467" s="203"/>
      <c r="I467" s="203"/>
      <c r="J467" s="203"/>
      <c r="K467" s="203"/>
    </row>
    <row r="468" spans="3:11" ht="15.75" customHeight="1">
      <c r="C468" s="203"/>
      <c r="D468" s="203"/>
      <c r="E468" s="203"/>
      <c r="F468" s="203"/>
      <c r="G468" s="203"/>
      <c r="H468" s="203"/>
      <c r="I468" s="203"/>
      <c r="J468" s="203"/>
      <c r="K468" s="203"/>
    </row>
    <row r="469" spans="3:11" ht="15.75" customHeight="1">
      <c r="C469" s="203"/>
      <c r="D469" s="203"/>
      <c r="E469" s="203"/>
      <c r="F469" s="203"/>
      <c r="G469" s="203"/>
      <c r="H469" s="203"/>
      <c r="I469" s="203"/>
      <c r="J469" s="203"/>
      <c r="K469" s="203"/>
    </row>
    <row r="470" spans="3:11" ht="15.75" customHeight="1">
      <c r="C470" s="203"/>
      <c r="D470" s="203"/>
      <c r="E470" s="203"/>
      <c r="F470" s="203"/>
      <c r="G470" s="203"/>
      <c r="H470" s="203"/>
      <c r="I470" s="203"/>
      <c r="J470" s="203"/>
      <c r="K470" s="203"/>
    </row>
    <row r="471" spans="3:11" ht="15.75" customHeight="1">
      <c r="C471" s="203"/>
      <c r="D471" s="203"/>
      <c r="E471" s="203"/>
      <c r="F471" s="203"/>
      <c r="G471" s="203"/>
      <c r="H471" s="203"/>
      <c r="I471" s="203"/>
      <c r="J471" s="203"/>
      <c r="K471" s="203"/>
    </row>
    <row r="472" spans="3:11" ht="15.75" customHeight="1">
      <c r="C472" s="203"/>
      <c r="D472" s="203"/>
      <c r="E472" s="203"/>
      <c r="F472" s="203"/>
      <c r="G472" s="203"/>
      <c r="H472" s="203"/>
      <c r="I472" s="203"/>
      <c r="J472" s="203"/>
      <c r="K472" s="203"/>
    </row>
    <row r="473" spans="3:11" ht="15.75" customHeight="1">
      <c r="C473" s="203"/>
      <c r="D473" s="203"/>
      <c r="E473" s="203"/>
      <c r="F473" s="203"/>
      <c r="G473" s="203"/>
      <c r="H473" s="203"/>
      <c r="I473" s="203"/>
      <c r="J473" s="203"/>
      <c r="K473" s="203"/>
    </row>
    <row r="474" spans="3:11" ht="15.75" customHeight="1">
      <c r="C474" s="203"/>
      <c r="D474" s="203"/>
      <c r="E474" s="203"/>
      <c r="F474" s="203"/>
      <c r="G474" s="203"/>
      <c r="H474" s="203"/>
      <c r="I474" s="203"/>
      <c r="J474" s="203"/>
      <c r="K474" s="203"/>
    </row>
    <row r="475" spans="3:11" ht="15.75" customHeight="1">
      <c r="C475" s="203"/>
      <c r="D475" s="203"/>
      <c r="E475" s="203"/>
      <c r="F475" s="203"/>
      <c r="G475" s="203"/>
      <c r="H475" s="203"/>
      <c r="I475" s="203"/>
      <c r="J475" s="203"/>
      <c r="K475" s="203"/>
    </row>
    <row r="476" spans="3:11" ht="15.75" customHeight="1">
      <c r="C476" s="203"/>
      <c r="D476" s="203"/>
      <c r="E476" s="203"/>
      <c r="F476" s="203"/>
      <c r="G476" s="203"/>
      <c r="H476" s="203"/>
      <c r="I476" s="203"/>
      <c r="J476" s="203"/>
      <c r="K476" s="203"/>
    </row>
    <row r="477" spans="3:11" ht="15.75" customHeight="1">
      <c r="C477" s="203"/>
      <c r="D477" s="203"/>
      <c r="E477" s="203"/>
      <c r="F477" s="203"/>
      <c r="G477" s="203"/>
      <c r="H477" s="203"/>
      <c r="I477" s="203"/>
      <c r="J477" s="203"/>
      <c r="K477" s="203"/>
    </row>
    <row r="478" spans="3:11" ht="15.75" customHeight="1">
      <c r="C478" s="203"/>
      <c r="D478" s="203"/>
      <c r="E478" s="203"/>
      <c r="F478" s="203"/>
      <c r="G478" s="203"/>
      <c r="H478" s="203"/>
      <c r="I478" s="203"/>
      <c r="J478" s="203"/>
      <c r="K478" s="203"/>
    </row>
    <row r="479" spans="3:11" ht="15.75" customHeight="1">
      <c r="C479" s="203"/>
      <c r="D479" s="203"/>
      <c r="E479" s="203"/>
      <c r="F479" s="203"/>
      <c r="G479" s="203"/>
      <c r="H479" s="203"/>
      <c r="I479" s="203"/>
      <c r="J479" s="203"/>
      <c r="K479" s="203"/>
    </row>
    <row r="480" spans="3:11" ht="15.75" customHeight="1">
      <c r="C480" s="203"/>
      <c r="D480" s="203"/>
      <c r="E480" s="203"/>
      <c r="F480" s="203"/>
      <c r="G480" s="203"/>
      <c r="H480" s="203"/>
      <c r="I480" s="203"/>
      <c r="J480" s="203"/>
      <c r="K480" s="203"/>
    </row>
    <row r="481" spans="3:11" ht="15.75" customHeight="1">
      <c r="C481" s="203"/>
      <c r="D481" s="203"/>
      <c r="E481" s="203"/>
      <c r="F481" s="203"/>
      <c r="G481" s="203"/>
      <c r="H481" s="203"/>
      <c r="I481" s="203"/>
      <c r="J481" s="203"/>
      <c r="K481" s="203"/>
    </row>
    <row r="482" spans="3:11" ht="15.75" customHeight="1">
      <c r="C482" s="203"/>
      <c r="D482" s="203"/>
      <c r="E482" s="203"/>
      <c r="F482" s="203"/>
      <c r="G482" s="203"/>
      <c r="H482" s="203"/>
      <c r="I482" s="203"/>
      <c r="J482" s="203"/>
      <c r="K482" s="203"/>
    </row>
    <row r="483" spans="3:11" ht="15.75" customHeight="1">
      <c r="C483" s="203"/>
      <c r="D483" s="203"/>
      <c r="E483" s="203"/>
      <c r="F483" s="203"/>
      <c r="G483" s="203"/>
      <c r="H483" s="203"/>
      <c r="I483" s="203"/>
      <c r="J483" s="203"/>
      <c r="K483" s="203"/>
    </row>
    <row r="484" spans="3:11" ht="15.75" customHeight="1">
      <c r="C484" s="203"/>
      <c r="D484" s="203"/>
      <c r="E484" s="203"/>
      <c r="F484" s="203"/>
      <c r="G484" s="203"/>
      <c r="H484" s="203"/>
      <c r="I484" s="203"/>
      <c r="J484" s="203"/>
      <c r="K484" s="203"/>
    </row>
    <row r="485" spans="3:11" ht="15.75" customHeight="1">
      <c r="C485" s="203"/>
      <c r="D485" s="203"/>
      <c r="E485" s="203"/>
      <c r="F485" s="203"/>
      <c r="G485" s="203"/>
      <c r="H485" s="203"/>
      <c r="I485" s="203"/>
      <c r="J485" s="203"/>
      <c r="K485" s="203"/>
    </row>
    <row r="486" spans="3:11" ht="15.75" customHeight="1">
      <c r="C486" s="203"/>
      <c r="D486" s="203"/>
      <c r="E486" s="203"/>
      <c r="F486" s="203"/>
      <c r="G486" s="203"/>
      <c r="H486" s="203"/>
      <c r="I486" s="203"/>
      <c r="J486" s="203"/>
      <c r="K486" s="203"/>
    </row>
    <row r="487" spans="3:11" ht="15.75" customHeight="1">
      <c r="C487" s="203"/>
      <c r="D487" s="203"/>
      <c r="E487" s="203"/>
      <c r="F487" s="203"/>
      <c r="G487" s="203"/>
      <c r="H487" s="203"/>
      <c r="I487" s="203"/>
      <c r="J487" s="203"/>
      <c r="K487" s="203"/>
    </row>
    <row r="488" spans="3:11" ht="15.75" customHeight="1">
      <c r="C488" s="203"/>
      <c r="D488" s="203"/>
      <c r="E488" s="203"/>
      <c r="F488" s="203"/>
      <c r="G488" s="203"/>
      <c r="H488" s="203"/>
      <c r="I488" s="203"/>
      <c r="J488" s="203"/>
      <c r="K488" s="203"/>
    </row>
    <row r="489" spans="3:11" ht="15.75" customHeight="1">
      <c r="C489" s="203"/>
      <c r="D489" s="203"/>
      <c r="E489" s="203"/>
      <c r="F489" s="203"/>
      <c r="G489" s="203"/>
      <c r="H489" s="203"/>
      <c r="I489" s="203"/>
      <c r="J489" s="203"/>
      <c r="K489" s="203"/>
    </row>
    <row r="490" spans="3:11" ht="15.75" customHeight="1">
      <c r="C490" s="203"/>
      <c r="D490" s="203"/>
      <c r="E490" s="203"/>
      <c r="F490" s="203"/>
      <c r="G490" s="203"/>
      <c r="H490" s="203"/>
      <c r="I490" s="203"/>
      <c r="J490" s="203"/>
      <c r="K490" s="203"/>
    </row>
    <row r="491" spans="3:11" ht="15.75" customHeight="1">
      <c r="C491" s="203"/>
      <c r="D491" s="203"/>
      <c r="E491" s="203"/>
      <c r="F491" s="203"/>
      <c r="G491" s="203"/>
      <c r="H491" s="203"/>
      <c r="I491" s="203"/>
      <c r="J491" s="203"/>
      <c r="K491" s="203"/>
    </row>
    <row r="492" spans="3:11" ht="15.75" customHeight="1">
      <c r="C492" s="203"/>
      <c r="D492" s="203"/>
      <c r="E492" s="203"/>
      <c r="F492" s="203"/>
      <c r="G492" s="203"/>
      <c r="H492" s="203"/>
      <c r="I492" s="203"/>
      <c r="J492" s="203"/>
      <c r="K492" s="203"/>
    </row>
    <row r="493" spans="3:11" ht="15.75" customHeight="1">
      <c r="C493" s="203"/>
      <c r="D493" s="203"/>
      <c r="E493" s="203"/>
      <c r="F493" s="203"/>
      <c r="G493" s="203"/>
      <c r="H493" s="203"/>
      <c r="I493" s="203"/>
      <c r="J493" s="203"/>
      <c r="K493" s="203"/>
    </row>
    <row r="494" spans="3:11" ht="15.75" customHeight="1">
      <c r="C494" s="203"/>
      <c r="D494" s="203"/>
      <c r="E494" s="203"/>
      <c r="F494" s="203"/>
      <c r="G494" s="203"/>
      <c r="H494" s="203"/>
      <c r="I494" s="203"/>
      <c r="J494" s="203"/>
      <c r="K494" s="203"/>
    </row>
    <row r="495" spans="3:11" ht="15.75" customHeight="1">
      <c r="C495" s="203"/>
      <c r="D495" s="203"/>
      <c r="E495" s="203"/>
      <c r="F495" s="203"/>
      <c r="G495" s="203"/>
      <c r="H495" s="203"/>
      <c r="I495" s="203"/>
      <c r="J495" s="203"/>
      <c r="K495" s="203"/>
    </row>
    <row r="496" spans="3:11" ht="15.75" customHeight="1">
      <c r="C496" s="203"/>
      <c r="D496" s="203"/>
      <c r="E496" s="203"/>
      <c r="F496" s="203"/>
      <c r="G496" s="203"/>
      <c r="H496" s="203"/>
      <c r="I496" s="203"/>
      <c r="J496" s="203"/>
      <c r="K496" s="203"/>
    </row>
    <row r="497" spans="3:11" ht="15.75" customHeight="1">
      <c r="C497" s="203"/>
      <c r="D497" s="203"/>
      <c r="E497" s="203"/>
      <c r="F497" s="203"/>
      <c r="G497" s="203"/>
      <c r="H497" s="203"/>
      <c r="I497" s="203"/>
      <c r="J497" s="203"/>
      <c r="K497" s="203"/>
    </row>
    <row r="498" spans="3:11" ht="15.75" customHeight="1">
      <c r="C498" s="203"/>
      <c r="D498" s="203"/>
      <c r="E498" s="203"/>
      <c r="F498" s="203"/>
      <c r="G498" s="203"/>
      <c r="H498" s="203"/>
      <c r="I498" s="203"/>
      <c r="J498" s="203"/>
      <c r="K498" s="203"/>
    </row>
    <row r="499" spans="3:11" ht="15.75" customHeight="1">
      <c r="C499" s="203"/>
      <c r="D499" s="203"/>
      <c r="E499" s="203"/>
      <c r="F499" s="203"/>
      <c r="G499" s="203"/>
      <c r="H499" s="203"/>
      <c r="I499" s="203"/>
      <c r="J499" s="203"/>
      <c r="K499" s="203"/>
    </row>
    <row r="500" spans="3:11" ht="15.75" customHeight="1">
      <c r="C500" s="203"/>
      <c r="D500" s="203"/>
      <c r="E500" s="203"/>
      <c r="F500" s="203"/>
      <c r="G500" s="203"/>
      <c r="H500" s="203"/>
      <c r="I500" s="203"/>
      <c r="J500" s="203"/>
      <c r="K500" s="203"/>
    </row>
    <row r="501" spans="3:11" ht="15.75" customHeight="1">
      <c r="C501" s="203"/>
      <c r="D501" s="203"/>
      <c r="E501" s="203"/>
      <c r="F501" s="203"/>
      <c r="G501" s="203"/>
      <c r="H501" s="203"/>
      <c r="I501" s="203"/>
      <c r="J501" s="203"/>
      <c r="K501" s="203"/>
    </row>
    <row r="502" spans="3:11" ht="15.75" customHeight="1">
      <c r="C502" s="203"/>
      <c r="D502" s="203"/>
      <c r="E502" s="203"/>
      <c r="F502" s="203"/>
      <c r="G502" s="203"/>
      <c r="H502" s="203"/>
      <c r="I502" s="203"/>
      <c r="J502" s="203"/>
      <c r="K502" s="203"/>
    </row>
    <row r="503" spans="3:11" ht="15.75" customHeight="1">
      <c r="C503" s="203"/>
      <c r="D503" s="203"/>
      <c r="E503" s="203"/>
      <c r="F503" s="203"/>
      <c r="G503" s="203"/>
      <c r="H503" s="203"/>
      <c r="I503" s="203"/>
      <c r="J503" s="203"/>
      <c r="K503" s="203"/>
    </row>
    <row r="504" spans="3:11" ht="15.75" customHeight="1">
      <c r="C504" s="203"/>
      <c r="D504" s="203"/>
      <c r="E504" s="203"/>
      <c r="F504" s="203"/>
      <c r="G504" s="203"/>
      <c r="H504" s="203"/>
      <c r="I504" s="203"/>
      <c r="J504" s="203"/>
      <c r="K504" s="203"/>
    </row>
    <row r="505" spans="3:11" ht="15.75" customHeight="1">
      <c r="C505" s="203"/>
      <c r="D505" s="203"/>
      <c r="E505" s="203"/>
      <c r="F505" s="203"/>
      <c r="G505" s="203"/>
      <c r="H505" s="203"/>
      <c r="I505" s="203"/>
      <c r="J505" s="203"/>
      <c r="K505" s="203"/>
    </row>
    <row r="506" spans="3:11" ht="15.75" customHeight="1">
      <c r="C506" s="203"/>
      <c r="D506" s="203"/>
      <c r="E506" s="203"/>
      <c r="F506" s="203"/>
      <c r="G506" s="203"/>
      <c r="H506" s="203"/>
      <c r="I506" s="203"/>
      <c r="J506" s="203"/>
      <c r="K506" s="203"/>
    </row>
    <row r="507" spans="3:11" ht="15.75" customHeight="1">
      <c r="C507" s="203"/>
      <c r="D507" s="203"/>
      <c r="E507" s="203"/>
      <c r="F507" s="203"/>
      <c r="G507" s="203"/>
      <c r="H507" s="203"/>
      <c r="I507" s="203"/>
      <c r="J507" s="203"/>
      <c r="K507" s="203"/>
    </row>
    <row r="508" spans="3:11" ht="15.75" customHeight="1">
      <c r="C508" s="203"/>
      <c r="D508" s="203"/>
      <c r="E508" s="203"/>
      <c r="F508" s="203"/>
      <c r="G508" s="203"/>
      <c r="H508" s="203"/>
      <c r="I508" s="203"/>
      <c r="J508" s="203"/>
      <c r="K508" s="203"/>
    </row>
    <row r="509" spans="3:11" ht="15.75" customHeight="1">
      <c r="C509" s="203"/>
      <c r="D509" s="203"/>
      <c r="E509" s="203"/>
      <c r="F509" s="203"/>
      <c r="G509" s="203"/>
      <c r="H509" s="203"/>
      <c r="I509" s="203"/>
      <c r="J509" s="203"/>
      <c r="K509" s="203"/>
    </row>
    <row r="510" spans="3:11" ht="15.75" customHeight="1">
      <c r="C510" s="203"/>
      <c r="D510" s="203"/>
      <c r="E510" s="203"/>
      <c r="F510" s="203"/>
      <c r="G510" s="203"/>
      <c r="H510" s="203"/>
      <c r="I510" s="203"/>
      <c r="J510" s="203"/>
      <c r="K510" s="203"/>
    </row>
    <row r="511" spans="3:11" ht="15.75" customHeight="1">
      <c r="C511" s="203"/>
      <c r="D511" s="203"/>
      <c r="E511" s="203"/>
      <c r="F511" s="203"/>
      <c r="G511" s="203"/>
      <c r="H511" s="203"/>
      <c r="I511" s="203"/>
      <c r="J511" s="203"/>
      <c r="K511" s="203"/>
    </row>
    <row r="512" spans="3:11" ht="15.75" customHeight="1">
      <c r="C512" s="203"/>
      <c r="D512" s="203"/>
      <c r="E512" s="203"/>
      <c r="F512" s="203"/>
      <c r="G512" s="203"/>
      <c r="H512" s="203"/>
      <c r="I512" s="203"/>
      <c r="J512" s="203"/>
      <c r="K512" s="203"/>
    </row>
    <row r="513" spans="3:11" ht="15.75" customHeight="1">
      <c r="C513" s="203"/>
      <c r="D513" s="203"/>
      <c r="E513" s="203"/>
      <c r="F513" s="203"/>
      <c r="G513" s="203"/>
      <c r="H513" s="203"/>
      <c r="I513" s="203"/>
      <c r="J513" s="203"/>
      <c r="K513" s="203"/>
    </row>
    <row r="514" spans="3:11" ht="15.75" customHeight="1">
      <c r="C514" s="203"/>
      <c r="D514" s="203"/>
      <c r="E514" s="203"/>
      <c r="F514" s="203"/>
      <c r="G514" s="203"/>
      <c r="H514" s="203"/>
      <c r="I514" s="203"/>
      <c r="J514" s="203"/>
      <c r="K514" s="203"/>
    </row>
    <row r="515" spans="3:11" ht="15.75" customHeight="1">
      <c r="C515" s="203"/>
      <c r="D515" s="203"/>
      <c r="E515" s="203"/>
      <c r="F515" s="203"/>
      <c r="G515" s="203"/>
      <c r="H515" s="203"/>
      <c r="I515" s="203"/>
      <c r="J515" s="203"/>
      <c r="K515" s="203"/>
    </row>
    <row r="516" spans="3:11" ht="15.75" customHeight="1">
      <c r="C516" s="203"/>
      <c r="D516" s="203"/>
      <c r="E516" s="203"/>
      <c r="F516" s="203"/>
      <c r="G516" s="203"/>
      <c r="H516" s="203"/>
      <c r="I516" s="203"/>
      <c r="J516" s="203"/>
      <c r="K516" s="203"/>
    </row>
    <row r="517" spans="3:11" ht="15.75" customHeight="1">
      <c r="C517" s="203"/>
      <c r="D517" s="203"/>
      <c r="E517" s="203"/>
      <c r="F517" s="203"/>
      <c r="G517" s="203"/>
      <c r="H517" s="203"/>
      <c r="I517" s="203"/>
      <c r="J517" s="203"/>
      <c r="K517" s="203"/>
    </row>
    <row r="518" spans="3:11" ht="15.75" customHeight="1">
      <c r="C518" s="203"/>
      <c r="D518" s="203"/>
      <c r="E518" s="203"/>
      <c r="F518" s="203"/>
      <c r="G518" s="203"/>
      <c r="H518" s="203"/>
      <c r="I518" s="203"/>
      <c r="J518" s="203"/>
      <c r="K518" s="203"/>
    </row>
    <row r="519" spans="3:11" ht="15.75" customHeight="1">
      <c r="C519" s="203"/>
      <c r="D519" s="203"/>
      <c r="E519" s="203"/>
      <c r="F519" s="203"/>
      <c r="G519" s="203"/>
      <c r="H519" s="203"/>
      <c r="I519" s="203"/>
      <c r="J519" s="203"/>
      <c r="K519" s="203"/>
    </row>
    <row r="520" spans="3:11" ht="15.75" customHeight="1">
      <c r="C520" s="203"/>
      <c r="D520" s="203"/>
      <c r="E520" s="203"/>
      <c r="F520" s="203"/>
      <c r="G520" s="203"/>
      <c r="H520" s="203"/>
      <c r="I520" s="203"/>
      <c r="J520" s="203"/>
      <c r="K520" s="203"/>
    </row>
    <row r="521" spans="3:11" ht="15.75" customHeight="1">
      <c r="C521" s="203"/>
      <c r="D521" s="203"/>
      <c r="E521" s="203"/>
      <c r="F521" s="203"/>
      <c r="G521" s="203"/>
      <c r="H521" s="203"/>
      <c r="I521" s="203"/>
      <c r="J521" s="203"/>
      <c r="K521" s="203"/>
    </row>
    <row r="522" spans="3:11" ht="15.75" customHeight="1">
      <c r="C522" s="203"/>
      <c r="D522" s="203"/>
      <c r="E522" s="203"/>
      <c r="F522" s="203"/>
      <c r="G522" s="203"/>
      <c r="H522" s="203"/>
      <c r="I522" s="203"/>
      <c r="J522" s="203"/>
      <c r="K522" s="203"/>
    </row>
    <row r="523" spans="3:11" ht="15.75" customHeight="1">
      <c r="C523" s="203"/>
      <c r="D523" s="203"/>
      <c r="E523" s="203"/>
      <c r="F523" s="203"/>
      <c r="G523" s="203"/>
      <c r="H523" s="203"/>
      <c r="I523" s="203"/>
      <c r="J523" s="203"/>
      <c r="K523" s="203"/>
    </row>
    <row r="524" spans="3:11" ht="15.75" customHeight="1">
      <c r="C524" s="203"/>
      <c r="D524" s="203"/>
      <c r="E524" s="203"/>
      <c r="F524" s="203"/>
      <c r="G524" s="203"/>
      <c r="H524" s="203"/>
      <c r="I524" s="203"/>
      <c r="J524" s="203"/>
      <c r="K524" s="203"/>
    </row>
    <row r="525" spans="3:11" ht="15.75" customHeight="1">
      <c r="C525" s="203"/>
      <c r="D525" s="203"/>
      <c r="E525" s="203"/>
      <c r="F525" s="203"/>
      <c r="G525" s="203"/>
      <c r="H525" s="203"/>
      <c r="I525" s="203"/>
      <c r="J525" s="203"/>
      <c r="K525" s="203"/>
    </row>
    <row r="526" spans="3:11" ht="15.75" customHeight="1">
      <c r="C526" s="203"/>
      <c r="D526" s="203"/>
      <c r="E526" s="203"/>
      <c r="F526" s="203"/>
      <c r="G526" s="203"/>
      <c r="H526" s="203"/>
      <c r="I526" s="203"/>
      <c r="J526" s="203"/>
      <c r="K526" s="203"/>
    </row>
    <row r="527" spans="3:11" ht="15.75" customHeight="1">
      <c r="C527" s="203"/>
      <c r="D527" s="203"/>
      <c r="E527" s="203"/>
      <c r="F527" s="203"/>
      <c r="G527" s="203"/>
      <c r="H527" s="203"/>
      <c r="I527" s="203"/>
      <c r="J527" s="203"/>
      <c r="K527" s="203"/>
    </row>
    <row r="528" spans="3:11" ht="15.75" customHeight="1">
      <c r="C528" s="203"/>
      <c r="D528" s="203"/>
      <c r="E528" s="203"/>
      <c r="F528" s="203"/>
      <c r="G528" s="203"/>
      <c r="H528" s="203"/>
      <c r="I528" s="203"/>
      <c r="J528" s="203"/>
      <c r="K528" s="203"/>
    </row>
    <row r="529" spans="3:11" ht="15.75" customHeight="1">
      <c r="C529" s="203"/>
      <c r="D529" s="203"/>
      <c r="E529" s="203"/>
      <c r="F529" s="203"/>
      <c r="G529" s="203"/>
      <c r="H529" s="203"/>
      <c r="I529" s="203"/>
      <c r="J529" s="203"/>
      <c r="K529" s="203"/>
    </row>
    <row r="530" spans="3:11" ht="15.75" customHeight="1">
      <c r="C530" s="203"/>
      <c r="D530" s="203"/>
      <c r="E530" s="203"/>
      <c r="F530" s="203"/>
      <c r="G530" s="203"/>
      <c r="H530" s="203"/>
      <c r="I530" s="203"/>
      <c r="J530" s="203"/>
      <c r="K530" s="203"/>
    </row>
    <row r="531" spans="3:11" ht="15.75" customHeight="1">
      <c r="C531" s="203"/>
      <c r="D531" s="203"/>
      <c r="E531" s="203"/>
      <c r="F531" s="203"/>
      <c r="G531" s="203"/>
      <c r="H531" s="203"/>
      <c r="I531" s="203"/>
      <c r="J531" s="203"/>
      <c r="K531" s="203"/>
    </row>
    <row r="532" spans="3:11" ht="15.75" customHeight="1">
      <c r="C532" s="203"/>
      <c r="D532" s="203"/>
      <c r="E532" s="203"/>
      <c r="F532" s="203"/>
      <c r="G532" s="203"/>
      <c r="H532" s="203"/>
      <c r="I532" s="203"/>
      <c r="J532" s="203"/>
      <c r="K532" s="203"/>
    </row>
    <row r="533" spans="3:11" ht="15.75" customHeight="1">
      <c r="C533" s="203"/>
      <c r="D533" s="203"/>
      <c r="E533" s="203"/>
      <c r="F533" s="203"/>
      <c r="G533" s="203"/>
      <c r="H533" s="203"/>
      <c r="I533" s="203"/>
      <c r="J533" s="203"/>
      <c r="K533" s="203"/>
    </row>
    <row r="534" spans="3:11" ht="15.75" customHeight="1">
      <c r="C534" s="203"/>
      <c r="D534" s="203"/>
      <c r="E534" s="203"/>
      <c r="F534" s="203"/>
      <c r="G534" s="203"/>
      <c r="H534" s="203"/>
      <c r="I534" s="203"/>
      <c r="J534" s="203"/>
      <c r="K534" s="203"/>
    </row>
    <row r="535" spans="3:11" ht="15.75" customHeight="1">
      <c r="C535" s="203"/>
      <c r="D535" s="203"/>
      <c r="E535" s="203"/>
      <c r="F535" s="203"/>
      <c r="G535" s="203"/>
      <c r="H535" s="203"/>
      <c r="I535" s="203"/>
      <c r="J535" s="203"/>
      <c r="K535" s="203"/>
    </row>
    <row r="536" spans="3:11" ht="15.75" customHeight="1">
      <c r="C536" s="203"/>
      <c r="D536" s="203"/>
      <c r="E536" s="203"/>
      <c r="F536" s="203"/>
      <c r="G536" s="203"/>
      <c r="H536" s="203"/>
      <c r="I536" s="203"/>
      <c r="J536" s="203"/>
      <c r="K536" s="203"/>
    </row>
    <row r="537" spans="3:11" ht="15.75" customHeight="1">
      <c r="C537" s="203"/>
      <c r="D537" s="203"/>
      <c r="E537" s="203"/>
      <c r="F537" s="203"/>
      <c r="G537" s="203"/>
      <c r="H537" s="203"/>
      <c r="I537" s="203"/>
      <c r="J537" s="203"/>
      <c r="K537" s="203"/>
    </row>
    <row r="538" spans="3:11" ht="15.75" customHeight="1">
      <c r="C538" s="203"/>
      <c r="D538" s="203"/>
      <c r="E538" s="203"/>
      <c r="F538" s="203"/>
      <c r="G538" s="203"/>
      <c r="H538" s="203"/>
      <c r="I538" s="203"/>
      <c r="J538" s="203"/>
      <c r="K538" s="203"/>
    </row>
    <row r="539" spans="3:11" ht="15.75" customHeight="1">
      <c r="C539" s="203"/>
      <c r="D539" s="203"/>
      <c r="E539" s="203"/>
      <c r="F539" s="203"/>
      <c r="G539" s="203"/>
      <c r="H539" s="203"/>
      <c r="I539" s="203"/>
      <c r="J539" s="203"/>
      <c r="K539" s="203"/>
    </row>
    <row r="540" spans="3:11" ht="15.75" customHeight="1">
      <c r="C540" s="203"/>
      <c r="D540" s="203"/>
      <c r="E540" s="203"/>
      <c r="F540" s="203"/>
      <c r="G540" s="203"/>
      <c r="H540" s="203"/>
      <c r="I540" s="203"/>
      <c r="J540" s="203"/>
      <c r="K540" s="203"/>
    </row>
    <row r="541" spans="3:11" ht="15.75" customHeight="1">
      <c r="C541" s="203"/>
      <c r="D541" s="203"/>
      <c r="E541" s="203"/>
      <c r="F541" s="203"/>
      <c r="G541" s="203"/>
      <c r="H541" s="203"/>
      <c r="I541" s="203"/>
      <c r="J541" s="203"/>
      <c r="K541" s="203"/>
    </row>
    <row r="542" spans="3:11" ht="15.75" customHeight="1">
      <c r="C542" s="203"/>
      <c r="D542" s="203"/>
      <c r="E542" s="203"/>
      <c r="F542" s="203"/>
      <c r="G542" s="203"/>
      <c r="H542" s="203"/>
      <c r="I542" s="203"/>
      <c r="J542" s="203"/>
      <c r="K542" s="203"/>
    </row>
    <row r="543" spans="3:11" ht="15.75" customHeight="1">
      <c r="C543" s="203"/>
      <c r="D543" s="203"/>
      <c r="E543" s="203"/>
      <c r="F543" s="203"/>
      <c r="G543" s="203"/>
      <c r="H543" s="203"/>
      <c r="I543" s="203"/>
      <c r="J543" s="203"/>
      <c r="K543" s="203"/>
    </row>
    <row r="544" spans="3:11" ht="15.75" customHeight="1">
      <c r="C544" s="203"/>
      <c r="D544" s="203"/>
      <c r="E544" s="203"/>
      <c r="F544" s="203"/>
      <c r="G544" s="203"/>
      <c r="H544" s="203"/>
      <c r="I544" s="203"/>
      <c r="J544" s="203"/>
      <c r="K544" s="203"/>
    </row>
    <row r="545" spans="3:11" ht="15.75" customHeight="1">
      <c r="C545" s="203"/>
      <c r="D545" s="203"/>
      <c r="E545" s="203"/>
      <c r="F545" s="203"/>
      <c r="G545" s="203"/>
      <c r="H545" s="203"/>
      <c r="I545" s="203"/>
      <c r="J545" s="203"/>
      <c r="K545" s="203"/>
    </row>
    <row r="546" spans="3:11" ht="15.75" customHeight="1">
      <c r="C546" s="203"/>
      <c r="D546" s="203"/>
      <c r="E546" s="203"/>
      <c r="F546" s="203"/>
      <c r="G546" s="203"/>
      <c r="H546" s="203"/>
      <c r="I546" s="203"/>
      <c r="J546" s="203"/>
      <c r="K546" s="203"/>
    </row>
    <row r="547" spans="3:11" ht="15.75" customHeight="1">
      <c r="C547" s="203"/>
      <c r="D547" s="203"/>
      <c r="E547" s="203"/>
      <c r="F547" s="203"/>
      <c r="G547" s="203"/>
      <c r="H547" s="203"/>
      <c r="I547" s="203"/>
      <c r="J547" s="203"/>
      <c r="K547" s="203"/>
    </row>
    <row r="548" spans="3:11" ht="15.75" customHeight="1">
      <c r="C548" s="203"/>
      <c r="D548" s="203"/>
      <c r="E548" s="203"/>
      <c r="F548" s="203"/>
      <c r="G548" s="203"/>
      <c r="H548" s="203"/>
      <c r="I548" s="203"/>
      <c r="J548" s="203"/>
      <c r="K548" s="203"/>
    </row>
    <row r="549" spans="3:11" ht="15.75" customHeight="1">
      <c r="C549" s="203"/>
      <c r="D549" s="203"/>
      <c r="E549" s="203"/>
      <c r="F549" s="203"/>
      <c r="G549" s="203"/>
      <c r="H549" s="203"/>
      <c r="I549" s="203"/>
      <c r="J549" s="203"/>
      <c r="K549" s="203"/>
    </row>
    <row r="550" spans="3:11" ht="15.75" customHeight="1">
      <c r="C550" s="203"/>
      <c r="D550" s="203"/>
      <c r="E550" s="203"/>
      <c r="F550" s="203"/>
      <c r="G550" s="203"/>
      <c r="H550" s="203"/>
      <c r="I550" s="203"/>
      <c r="J550" s="203"/>
      <c r="K550" s="203"/>
    </row>
    <row r="551" spans="3:11" ht="15.75" customHeight="1">
      <c r="C551" s="203"/>
      <c r="D551" s="203"/>
      <c r="E551" s="203"/>
      <c r="F551" s="203"/>
      <c r="G551" s="203"/>
      <c r="H551" s="203"/>
      <c r="I551" s="203"/>
      <c r="J551" s="203"/>
      <c r="K551" s="203"/>
    </row>
    <row r="552" spans="3:11" ht="15.75" customHeight="1">
      <c r="C552" s="203"/>
      <c r="D552" s="203"/>
      <c r="E552" s="203"/>
      <c r="F552" s="203"/>
      <c r="G552" s="203"/>
      <c r="H552" s="203"/>
      <c r="I552" s="203"/>
      <c r="J552" s="203"/>
      <c r="K552" s="203"/>
    </row>
    <row r="553" spans="3:11" ht="15.75" customHeight="1">
      <c r="C553" s="203"/>
      <c r="D553" s="203"/>
      <c r="E553" s="203"/>
      <c r="F553" s="203"/>
      <c r="G553" s="203"/>
      <c r="H553" s="203"/>
      <c r="I553" s="203"/>
      <c r="J553" s="203"/>
      <c r="K553" s="203"/>
    </row>
    <row r="554" spans="3:11" ht="15.75" customHeight="1">
      <c r="C554" s="203"/>
      <c r="D554" s="203"/>
      <c r="E554" s="203"/>
      <c r="F554" s="203"/>
      <c r="G554" s="203"/>
      <c r="H554" s="203"/>
      <c r="I554" s="203"/>
      <c r="J554" s="203"/>
      <c r="K554" s="203"/>
    </row>
    <row r="555" spans="3:11" ht="15.75" customHeight="1">
      <c r="C555" s="203"/>
      <c r="D555" s="203"/>
      <c r="E555" s="203"/>
      <c r="F555" s="203"/>
      <c r="G555" s="203"/>
      <c r="H555" s="203"/>
      <c r="I555" s="203"/>
      <c r="J555" s="203"/>
      <c r="K555" s="203"/>
    </row>
    <row r="556" spans="3:11" ht="15.75" customHeight="1">
      <c r="C556" s="203"/>
      <c r="D556" s="203"/>
      <c r="E556" s="203"/>
      <c r="F556" s="203"/>
      <c r="G556" s="203"/>
      <c r="H556" s="203"/>
      <c r="I556" s="203"/>
      <c r="J556" s="203"/>
      <c r="K556" s="203"/>
    </row>
    <row r="557" spans="3:11" ht="15.75" customHeight="1">
      <c r="C557" s="203"/>
      <c r="D557" s="203"/>
      <c r="E557" s="203"/>
      <c r="F557" s="203"/>
      <c r="G557" s="203"/>
      <c r="H557" s="203"/>
      <c r="I557" s="203"/>
      <c r="J557" s="203"/>
      <c r="K557" s="203"/>
    </row>
    <row r="558" spans="3:11" ht="15.75" customHeight="1">
      <c r="C558" s="203"/>
      <c r="D558" s="203"/>
      <c r="E558" s="203"/>
      <c r="F558" s="203"/>
      <c r="G558" s="203"/>
      <c r="H558" s="203"/>
      <c r="I558" s="203"/>
      <c r="J558" s="203"/>
      <c r="K558" s="203"/>
    </row>
    <row r="559" spans="3:11" ht="15.75" customHeight="1">
      <c r="C559" s="203"/>
      <c r="D559" s="203"/>
      <c r="E559" s="203"/>
      <c r="F559" s="203"/>
      <c r="G559" s="203"/>
      <c r="H559" s="203"/>
      <c r="I559" s="203"/>
      <c r="J559" s="203"/>
      <c r="K559" s="203"/>
    </row>
    <row r="560" spans="3:11" ht="15.75" customHeight="1">
      <c r="C560" s="203"/>
      <c r="D560" s="203"/>
      <c r="E560" s="203"/>
      <c r="F560" s="203"/>
      <c r="G560" s="203"/>
      <c r="H560" s="203"/>
      <c r="I560" s="203"/>
      <c r="J560" s="203"/>
      <c r="K560" s="203"/>
    </row>
    <row r="561" spans="3:11" ht="15.75" customHeight="1">
      <c r="C561" s="203"/>
      <c r="D561" s="203"/>
      <c r="E561" s="203"/>
      <c r="F561" s="203"/>
      <c r="G561" s="203"/>
      <c r="H561" s="203"/>
      <c r="I561" s="203"/>
      <c r="J561" s="203"/>
      <c r="K561" s="203"/>
    </row>
    <row r="562" spans="3:11" ht="15.75" customHeight="1">
      <c r="C562" s="203"/>
      <c r="D562" s="203"/>
      <c r="E562" s="203"/>
      <c r="F562" s="203"/>
      <c r="G562" s="203"/>
      <c r="H562" s="203"/>
      <c r="I562" s="203"/>
      <c r="J562" s="203"/>
      <c r="K562" s="203"/>
    </row>
    <row r="563" spans="3:11" ht="15.75" customHeight="1">
      <c r="C563" s="203"/>
      <c r="D563" s="203"/>
      <c r="E563" s="203"/>
      <c r="F563" s="203"/>
      <c r="G563" s="203"/>
      <c r="H563" s="203"/>
      <c r="I563" s="203"/>
      <c r="J563" s="203"/>
      <c r="K563" s="203"/>
    </row>
    <row r="564" spans="3:11" ht="15.75" customHeight="1">
      <c r="C564" s="203"/>
      <c r="D564" s="203"/>
      <c r="E564" s="203"/>
      <c r="F564" s="203"/>
      <c r="G564" s="203"/>
      <c r="H564" s="203"/>
      <c r="I564" s="203"/>
      <c r="J564" s="203"/>
      <c r="K564" s="203"/>
    </row>
    <row r="565" spans="3:11" ht="15.75" customHeight="1">
      <c r="C565" s="203"/>
      <c r="D565" s="203"/>
      <c r="E565" s="203"/>
      <c r="F565" s="203"/>
      <c r="G565" s="203"/>
      <c r="H565" s="203"/>
      <c r="I565" s="203"/>
      <c r="J565" s="203"/>
      <c r="K565" s="203"/>
    </row>
    <row r="566" spans="3:11" ht="15.75" customHeight="1">
      <c r="C566" s="203"/>
      <c r="D566" s="203"/>
      <c r="E566" s="203"/>
      <c r="F566" s="203"/>
      <c r="G566" s="203"/>
      <c r="H566" s="203"/>
      <c r="I566" s="203"/>
      <c r="J566" s="203"/>
      <c r="K566" s="203"/>
    </row>
    <row r="567" spans="3:11" ht="15.75" customHeight="1">
      <c r="C567" s="203"/>
      <c r="D567" s="203"/>
      <c r="E567" s="203"/>
      <c r="F567" s="203"/>
      <c r="G567" s="203"/>
      <c r="H567" s="203"/>
      <c r="I567" s="203"/>
      <c r="J567" s="203"/>
      <c r="K567" s="203"/>
    </row>
    <row r="568" spans="3:11" ht="15.75" customHeight="1">
      <c r="C568" s="203"/>
      <c r="D568" s="203"/>
      <c r="E568" s="203"/>
      <c r="F568" s="203"/>
      <c r="G568" s="203"/>
      <c r="H568" s="203"/>
      <c r="I568" s="203"/>
      <c r="J568" s="203"/>
      <c r="K568" s="203"/>
    </row>
    <row r="569" spans="3:11" ht="15.75" customHeight="1">
      <c r="C569" s="203"/>
      <c r="D569" s="203"/>
      <c r="E569" s="203"/>
      <c r="F569" s="203"/>
      <c r="G569" s="203"/>
      <c r="H569" s="203"/>
      <c r="I569" s="203"/>
      <c r="J569" s="203"/>
      <c r="K569" s="203"/>
    </row>
    <row r="570" spans="3:11" ht="15.75" customHeight="1">
      <c r="C570" s="203"/>
      <c r="D570" s="203"/>
      <c r="E570" s="203"/>
      <c r="F570" s="203"/>
      <c r="G570" s="203"/>
      <c r="H570" s="203"/>
      <c r="I570" s="203"/>
      <c r="J570" s="203"/>
      <c r="K570" s="203"/>
    </row>
    <row r="571" spans="3:11" ht="15.75" customHeight="1">
      <c r="C571" s="203"/>
      <c r="D571" s="203"/>
      <c r="E571" s="203"/>
      <c r="F571" s="203"/>
      <c r="G571" s="203"/>
      <c r="H571" s="203"/>
      <c r="I571" s="203"/>
      <c r="J571" s="203"/>
      <c r="K571" s="203"/>
    </row>
    <row r="572" spans="3:11" ht="15.75" customHeight="1">
      <c r="C572" s="203"/>
      <c r="D572" s="203"/>
      <c r="E572" s="203"/>
      <c r="F572" s="203"/>
      <c r="G572" s="203"/>
      <c r="H572" s="203"/>
      <c r="I572" s="203"/>
      <c r="J572" s="203"/>
      <c r="K572" s="203"/>
    </row>
    <row r="573" spans="3:11" ht="15.75" customHeight="1">
      <c r="C573" s="203"/>
      <c r="D573" s="203"/>
      <c r="E573" s="203"/>
      <c r="F573" s="203"/>
      <c r="G573" s="203"/>
      <c r="H573" s="203"/>
      <c r="I573" s="203"/>
      <c r="J573" s="203"/>
      <c r="K573" s="203"/>
    </row>
    <row r="574" spans="3:11" ht="15.75" customHeight="1">
      <c r="C574" s="203"/>
      <c r="D574" s="203"/>
      <c r="E574" s="203"/>
      <c r="F574" s="203"/>
      <c r="G574" s="203"/>
      <c r="H574" s="203"/>
      <c r="I574" s="203"/>
      <c r="J574" s="203"/>
      <c r="K574" s="203"/>
    </row>
    <row r="575" spans="3:11" ht="15.75" customHeight="1">
      <c r="C575" s="203"/>
      <c r="D575" s="203"/>
      <c r="E575" s="203"/>
      <c r="F575" s="203"/>
      <c r="G575" s="203"/>
      <c r="H575" s="203"/>
      <c r="I575" s="203"/>
      <c r="J575" s="203"/>
      <c r="K575" s="203"/>
    </row>
    <row r="576" spans="3:11" ht="15.75" customHeight="1">
      <c r="C576" s="203"/>
      <c r="D576" s="203"/>
      <c r="E576" s="203"/>
      <c r="F576" s="203"/>
      <c r="G576" s="203"/>
      <c r="H576" s="203"/>
      <c r="I576" s="203"/>
      <c r="J576" s="203"/>
      <c r="K576" s="203"/>
    </row>
    <row r="577" spans="3:11" ht="15.75" customHeight="1">
      <c r="C577" s="203"/>
      <c r="D577" s="203"/>
      <c r="E577" s="203"/>
      <c r="F577" s="203"/>
      <c r="G577" s="203"/>
      <c r="H577" s="203"/>
      <c r="I577" s="203"/>
      <c r="J577" s="203"/>
      <c r="K577" s="203"/>
    </row>
    <row r="578" spans="3:11" ht="15.75" customHeight="1">
      <c r="C578" s="203"/>
      <c r="D578" s="203"/>
      <c r="E578" s="203"/>
      <c r="F578" s="203"/>
      <c r="G578" s="203"/>
      <c r="H578" s="203"/>
      <c r="I578" s="203"/>
      <c r="J578" s="203"/>
      <c r="K578" s="203"/>
    </row>
    <row r="579" spans="3:11" ht="15.75" customHeight="1">
      <c r="C579" s="203"/>
      <c r="D579" s="203"/>
      <c r="E579" s="203"/>
      <c r="F579" s="203"/>
      <c r="G579" s="203"/>
      <c r="H579" s="203"/>
      <c r="I579" s="203"/>
      <c r="J579" s="203"/>
      <c r="K579" s="203"/>
    </row>
    <row r="580" spans="3:11" ht="15.75" customHeight="1">
      <c r="C580" s="203"/>
      <c r="D580" s="203"/>
      <c r="E580" s="203"/>
      <c r="F580" s="203"/>
      <c r="G580" s="203"/>
      <c r="H580" s="203"/>
      <c r="I580" s="203"/>
      <c r="J580" s="203"/>
      <c r="K580" s="203"/>
    </row>
    <row r="581" spans="3:11" ht="15.75" customHeight="1">
      <c r="C581" s="203"/>
      <c r="D581" s="203"/>
      <c r="E581" s="203"/>
      <c r="F581" s="203"/>
      <c r="G581" s="203"/>
      <c r="H581" s="203"/>
      <c r="I581" s="203"/>
      <c r="J581" s="203"/>
      <c r="K581" s="203"/>
    </row>
    <row r="582" spans="3:11" ht="15.75" customHeight="1">
      <c r="C582" s="203"/>
      <c r="D582" s="203"/>
      <c r="E582" s="203"/>
      <c r="F582" s="203"/>
      <c r="G582" s="203"/>
      <c r="H582" s="203"/>
      <c r="I582" s="203"/>
      <c r="J582" s="203"/>
      <c r="K582" s="203"/>
    </row>
    <row r="583" spans="3:11" ht="15.75" customHeight="1">
      <c r="C583" s="203"/>
      <c r="D583" s="203"/>
      <c r="E583" s="203"/>
      <c r="F583" s="203"/>
      <c r="G583" s="203"/>
      <c r="H583" s="203"/>
      <c r="I583" s="203"/>
      <c r="J583" s="203"/>
      <c r="K583" s="203"/>
    </row>
    <row r="584" spans="3:11" ht="15.75" customHeight="1">
      <c r="C584" s="203"/>
      <c r="D584" s="203"/>
      <c r="E584" s="203"/>
      <c r="F584" s="203"/>
      <c r="G584" s="203"/>
      <c r="H584" s="203"/>
      <c r="I584" s="203"/>
      <c r="J584" s="203"/>
      <c r="K584" s="203"/>
    </row>
    <row r="585" spans="3:11" ht="15.75" customHeight="1">
      <c r="C585" s="203"/>
      <c r="D585" s="203"/>
      <c r="E585" s="203"/>
      <c r="F585" s="203"/>
      <c r="G585" s="203"/>
      <c r="H585" s="203"/>
      <c r="I585" s="203"/>
      <c r="J585" s="203"/>
      <c r="K585" s="203"/>
    </row>
    <row r="586" spans="3:11" ht="15.75" customHeight="1">
      <c r="C586" s="203"/>
      <c r="D586" s="203"/>
      <c r="E586" s="203"/>
      <c r="F586" s="203"/>
      <c r="G586" s="203"/>
      <c r="H586" s="203"/>
      <c r="I586" s="203"/>
      <c r="J586" s="203"/>
      <c r="K586" s="203"/>
    </row>
    <row r="587" spans="3:11" ht="15.75" customHeight="1">
      <c r="C587" s="203"/>
      <c r="D587" s="203"/>
      <c r="E587" s="203"/>
      <c r="F587" s="203"/>
      <c r="G587" s="203"/>
      <c r="H587" s="203"/>
      <c r="I587" s="203"/>
      <c r="J587" s="203"/>
      <c r="K587" s="203"/>
    </row>
    <row r="588" spans="3:11" ht="15.75" customHeight="1">
      <c r="C588" s="203"/>
      <c r="D588" s="203"/>
      <c r="E588" s="203"/>
      <c r="F588" s="203"/>
      <c r="G588" s="203"/>
      <c r="H588" s="203"/>
      <c r="I588" s="203"/>
      <c r="J588" s="203"/>
      <c r="K588" s="203"/>
    </row>
    <row r="589" spans="3:11" ht="15.75" customHeight="1">
      <c r="C589" s="203"/>
      <c r="D589" s="203"/>
      <c r="E589" s="203"/>
      <c r="F589" s="203"/>
      <c r="G589" s="203"/>
      <c r="H589" s="203"/>
      <c r="I589" s="203"/>
      <c r="J589" s="203"/>
      <c r="K589" s="203"/>
    </row>
    <row r="590" spans="3:11" ht="15.75" customHeight="1">
      <c r="C590" s="203"/>
      <c r="D590" s="203"/>
      <c r="E590" s="203"/>
      <c r="F590" s="203"/>
      <c r="G590" s="203"/>
      <c r="H590" s="203"/>
      <c r="I590" s="203"/>
      <c r="J590" s="203"/>
      <c r="K590" s="203"/>
    </row>
    <row r="591" spans="3:11" ht="15.75" customHeight="1">
      <c r="C591" s="203"/>
      <c r="D591" s="203"/>
      <c r="E591" s="203"/>
      <c r="F591" s="203"/>
      <c r="G591" s="203"/>
      <c r="H591" s="203"/>
      <c r="I591" s="203"/>
      <c r="J591" s="203"/>
      <c r="K591" s="203"/>
    </row>
    <row r="592" spans="3:11" ht="15.75" customHeight="1">
      <c r="C592" s="203"/>
      <c r="D592" s="203"/>
      <c r="E592" s="203"/>
      <c r="F592" s="203"/>
      <c r="G592" s="203"/>
      <c r="H592" s="203"/>
      <c r="I592" s="203"/>
      <c r="J592" s="203"/>
      <c r="K592" s="203"/>
    </row>
    <row r="593" spans="3:11" ht="15.75" customHeight="1">
      <c r="C593" s="203"/>
      <c r="D593" s="203"/>
      <c r="E593" s="203"/>
      <c r="F593" s="203"/>
      <c r="G593" s="203"/>
      <c r="H593" s="203"/>
      <c r="I593" s="203"/>
      <c r="J593" s="203"/>
      <c r="K593" s="203"/>
    </row>
    <row r="594" spans="3:11" ht="15.75" customHeight="1">
      <c r="C594" s="203"/>
      <c r="D594" s="203"/>
      <c r="E594" s="203"/>
      <c r="F594" s="203"/>
      <c r="G594" s="203"/>
      <c r="H594" s="203"/>
      <c r="I594" s="203"/>
      <c r="J594" s="203"/>
      <c r="K594" s="203"/>
    </row>
    <row r="595" spans="3:11" ht="15.75" customHeight="1">
      <c r="C595" s="203"/>
      <c r="D595" s="203"/>
      <c r="E595" s="203"/>
      <c r="F595" s="203"/>
      <c r="G595" s="203"/>
      <c r="H595" s="203"/>
      <c r="I595" s="203"/>
      <c r="J595" s="203"/>
      <c r="K595" s="203"/>
    </row>
    <row r="596" spans="3:11" ht="15.75" customHeight="1">
      <c r="C596" s="203"/>
      <c r="D596" s="203"/>
      <c r="E596" s="203"/>
      <c r="F596" s="203"/>
      <c r="G596" s="203"/>
      <c r="H596" s="203"/>
      <c r="I596" s="203"/>
      <c r="J596" s="203"/>
      <c r="K596" s="203"/>
    </row>
    <row r="597" spans="3:11" ht="15.75" customHeight="1">
      <c r="C597" s="203"/>
      <c r="D597" s="203"/>
      <c r="E597" s="203"/>
      <c r="F597" s="203"/>
      <c r="G597" s="203"/>
      <c r="H597" s="203"/>
      <c r="I597" s="203"/>
      <c r="J597" s="203"/>
      <c r="K597" s="203"/>
    </row>
    <row r="598" spans="3:11" ht="15.75" customHeight="1">
      <c r="C598" s="203"/>
      <c r="D598" s="203"/>
      <c r="E598" s="203"/>
      <c r="F598" s="203"/>
      <c r="G598" s="203"/>
      <c r="H598" s="203"/>
      <c r="I598" s="203"/>
      <c r="J598" s="203"/>
      <c r="K598" s="203"/>
    </row>
    <row r="599" spans="3:11" ht="15.75" customHeight="1">
      <c r="C599" s="203"/>
      <c r="D599" s="203"/>
      <c r="E599" s="203"/>
      <c r="F599" s="203"/>
      <c r="G599" s="203"/>
      <c r="H599" s="203"/>
      <c r="I599" s="203"/>
      <c r="J599" s="203"/>
      <c r="K599" s="203"/>
    </row>
    <row r="600" spans="3:11" ht="15.75" customHeight="1">
      <c r="C600" s="203"/>
      <c r="D600" s="203"/>
      <c r="E600" s="203"/>
      <c r="F600" s="203"/>
      <c r="G600" s="203"/>
      <c r="H600" s="203"/>
      <c r="I600" s="203"/>
      <c r="J600" s="203"/>
      <c r="K600" s="203"/>
    </row>
    <row r="601" spans="3:11" ht="15.75" customHeight="1">
      <c r="C601" s="203"/>
      <c r="D601" s="203"/>
      <c r="E601" s="203"/>
      <c r="F601" s="203"/>
      <c r="G601" s="203"/>
      <c r="H601" s="203"/>
      <c r="I601" s="203"/>
      <c r="J601" s="203"/>
      <c r="K601" s="203"/>
    </row>
    <row r="602" spans="3:11" ht="15.75" customHeight="1">
      <c r="C602" s="203"/>
      <c r="D602" s="203"/>
      <c r="E602" s="203"/>
      <c r="F602" s="203"/>
      <c r="G602" s="203"/>
      <c r="H602" s="203"/>
      <c r="I602" s="203"/>
      <c r="J602" s="203"/>
      <c r="K602" s="203"/>
    </row>
    <row r="603" spans="3:11" ht="15.75" customHeight="1">
      <c r="C603" s="203"/>
      <c r="D603" s="203"/>
      <c r="E603" s="203"/>
      <c r="F603" s="203"/>
      <c r="G603" s="203"/>
      <c r="H603" s="203"/>
      <c r="I603" s="203"/>
      <c r="J603" s="203"/>
      <c r="K603" s="203"/>
    </row>
    <row r="604" spans="3:11" ht="15.75" customHeight="1">
      <c r="C604" s="203"/>
      <c r="D604" s="203"/>
      <c r="E604" s="203"/>
      <c r="F604" s="203"/>
      <c r="G604" s="203"/>
      <c r="H604" s="203"/>
      <c r="I604" s="203"/>
      <c r="J604" s="203"/>
      <c r="K604" s="203"/>
    </row>
    <row r="605" spans="3:11" ht="15.75" customHeight="1">
      <c r="C605" s="203"/>
      <c r="D605" s="203"/>
      <c r="E605" s="203"/>
      <c r="F605" s="203"/>
      <c r="G605" s="203"/>
      <c r="H605" s="203"/>
      <c r="I605" s="203"/>
      <c r="J605" s="203"/>
      <c r="K605" s="203"/>
    </row>
    <row r="606" spans="3:11" ht="15.75" customHeight="1">
      <c r="C606" s="203"/>
      <c r="D606" s="203"/>
      <c r="E606" s="203"/>
      <c r="F606" s="203"/>
      <c r="G606" s="203"/>
      <c r="H606" s="203"/>
      <c r="I606" s="203"/>
      <c r="J606" s="203"/>
      <c r="K606" s="203"/>
    </row>
    <row r="607" spans="3:11" ht="15.75" customHeight="1">
      <c r="C607" s="203"/>
      <c r="D607" s="203"/>
      <c r="E607" s="203"/>
      <c r="F607" s="203"/>
      <c r="G607" s="203"/>
      <c r="H607" s="203"/>
      <c r="I607" s="203"/>
      <c r="J607" s="203"/>
      <c r="K607" s="203"/>
    </row>
    <row r="608" spans="3:11" ht="15.75" customHeight="1">
      <c r="C608" s="203"/>
      <c r="D608" s="203"/>
      <c r="E608" s="203"/>
      <c r="F608" s="203"/>
      <c r="G608" s="203"/>
      <c r="H608" s="203"/>
      <c r="I608" s="203"/>
      <c r="J608" s="203"/>
      <c r="K608" s="203"/>
    </row>
    <row r="609" spans="3:11" ht="15.75" customHeight="1">
      <c r="C609" s="203"/>
      <c r="D609" s="203"/>
      <c r="E609" s="203"/>
      <c r="F609" s="203"/>
      <c r="G609" s="203"/>
      <c r="H609" s="203"/>
      <c r="I609" s="203"/>
      <c r="J609" s="203"/>
      <c r="K609" s="203"/>
    </row>
    <row r="610" spans="3:11" ht="15.75" customHeight="1">
      <c r="C610" s="203"/>
      <c r="D610" s="203"/>
      <c r="E610" s="203"/>
      <c r="F610" s="203"/>
      <c r="G610" s="203"/>
      <c r="H610" s="203"/>
      <c r="I610" s="203"/>
      <c r="J610" s="203"/>
      <c r="K610" s="203"/>
    </row>
    <row r="611" spans="3:11" ht="15.75" customHeight="1">
      <c r="C611" s="203"/>
      <c r="D611" s="203"/>
      <c r="E611" s="203"/>
      <c r="F611" s="203"/>
      <c r="G611" s="203"/>
      <c r="H611" s="203"/>
      <c r="I611" s="203"/>
      <c r="J611" s="203"/>
      <c r="K611" s="203"/>
    </row>
    <row r="612" spans="3:11" ht="15.75" customHeight="1">
      <c r="C612" s="203"/>
      <c r="D612" s="203"/>
      <c r="E612" s="203"/>
      <c r="F612" s="203"/>
      <c r="G612" s="203"/>
      <c r="H612" s="203"/>
      <c r="I612" s="203"/>
      <c r="J612" s="203"/>
      <c r="K612" s="203"/>
    </row>
    <row r="613" spans="3:11" ht="15.75" customHeight="1">
      <c r="C613" s="203"/>
      <c r="D613" s="203"/>
      <c r="E613" s="203"/>
      <c r="F613" s="203"/>
      <c r="G613" s="203"/>
      <c r="H613" s="203"/>
      <c r="I613" s="203"/>
      <c r="J613" s="203"/>
      <c r="K613" s="203"/>
    </row>
    <row r="614" spans="3:11" ht="15.75" customHeight="1">
      <c r="C614" s="203"/>
      <c r="D614" s="203"/>
      <c r="E614" s="203"/>
      <c r="F614" s="203"/>
      <c r="G614" s="203"/>
      <c r="H614" s="203"/>
      <c r="I614" s="203"/>
      <c r="J614" s="203"/>
      <c r="K614" s="203"/>
    </row>
    <row r="615" spans="3:11" ht="15.75" customHeight="1">
      <c r="C615" s="203"/>
      <c r="D615" s="203"/>
      <c r="E615" s="203"/>
      <c r="F615" s="203"/>
      <c r="G615" s="203"/>
      <c r="H615" s="203"/>
      <c r="I615" s="203"/>
      <c r="J615" s="203"/>
      <c r="K615" s="203"/>
    </row>
    <row r="616" spans="3:11" ht="15.75" customHeight="1">
      <c r="C616" s="203"/>
      <c r="D616" s="203"/>
      <c r="E616" s="203"/>
      <c r="F616" s="203"/>
      <c r="G616" s="203"/>
      <c r="H616" s="203"/>
      <c r="I616" s="203"/>
      <c r="J616" s="203"/>
      <c r="K616" s="203"/>
    </row>
    <row r="617" spans="3:11" ht="15.75" customHeight="1">
      <c r="C617" s="203"/>
      <c r="D617" s="203"/>
      <c r="E617" s="203"/>
      <c r="F617" s="203"/>
      <c r="G617" s="203"/>
      <c r="H617" s="203"/>
      <c r="I617" s="203"/>
      <c r="J617" s="203"/>
      <c r="K617" s="203"/>
    </row>
    <row r="618" spans="3:11" ht="15.75" customHeight="1">
      <c r="C618" s="203"/>
      <c r="D618" s="203"/>
      <c r="E618" s="203"/>
      <c r="F618" s="203"/>
      <c r="G618" s="203"/>
      <c r="H618" s="203"/>
      <c r="I618" s="203"/>
      <c r="J618" s="203"/>
      <c r="K618" s="203"/>
    </row>
    <row r="619" spans="3:11" ht="15.75" customHeight="1">
      <c r="C619" s="203"/>
      <c r="D619" s="203"/>
      <c r="E619" s="203"/>
      <c r="F619" s="203"/>
      <c r="G619" s="203"/>
      <c r="H619" s="203"/>
      <c r="I619" s="203"/>
      <c r="J619" s="203"/>
      <c r="K619" s="203"/>
    </row>
    <row r="620" spans="3:11" ht="15.75" customHeight="1">
      <c r="C620" s="203"/>
      <c r="D620" s="203"/>
      <c r="E620" s="203"/>
      <c r="F620" s="203"/>
      <c r="G620" s="203"/>
      <c r="H620" s="203"/>
      <c r="I620" s="203"/>
      <c r="J620" s="203"/>
      <c r="K620" s="203"/>
    </row>
    <row r="621" spans="3:11" ht="15.75" customHeight="1">
      <c r="C621" s="203"/>
      <c r="D621" s="203"/>
      <c r="E621" s="203"/>
      <c r="F621" s="203"/>
      <c r="G621" s="203"/>
      <c r="H621" s="203"/>
      <c r="I621" s="203"/>
      <c r="J621" s="203"/>
      <c r="K621" s="203"/>
    </row>
    <row r="622" spans="3:11" ht="15.75" customHeight="1">
      <c r="C622" s="203"/>
      <c r="D622" s="203"/>
      <c r="E622" s="203"/>
      <c r="F622" s="203"/>
      <c r="G622" s="203"/>
      <c r="H622" s="203"/>
      <c r="I622" s="203"/>
      <c r="J622" s="203"/>
      <c r="K622" s="203"/>
    </row>
    <row r="623" spans="3:11" ht="15.75" customHeight="1">
      <c r="C623" s="203"/>
      <c r="D623" s="203"/>
      <c r="E623" s="203"/>
      <c r="F623" s="203"/>
      <c r="G623" s="203"/>
      <c r="H623" s="203"/>
      <c r="I623" s="203"/>
      <c r="J623" s="203"/>
      <c r="K623" s="203"/>
    </row>
    <row r="624" spans="3:11" ht="15.75" customHeight="1">
      <c r="C624" s="203"/>
      <c r="D624" s="203"/>
      <c r="E624" s="203"/>
      <c r="F624" s="203"/>
      <c r="G624" s="203"/>
      <c r="H624" s="203"/>
      <c r="I624" s="203"/>
      <c r="J624" s="203"/>
      <c r="K624" s="203"/>
    </row>
    <row r="625" spans="3:11" ht="15.75" customHeight="1">
      <c r="C625" s="203"/>
      <c r="D625" s="203"/>
      <c r="E625" s="203"/>
      <c r="F625" s="203"/>
      <c r="G625" s="203"/>
      <c r="H625" s="203"/>
      <c r="I625" s="203"/>
      <c r="J625" s="203"/>
      <c r="K625" s="203"/>
    </row>
    <row r="626" spans="3:11" ht="15.75" customHeight="1">
      <c r="C626" s="203"/>
      <c r="D626" s="203"/>
      <c r="E626" s="203"/>
      <c r="F626" s="203"/>
      <c r="G626" s="203"/>
      <c r="H626" s="203"/>
      <c r="I626" s="203"/>
      <c r="J626" s="203"/>
      <c r="K626" s="203"/>
    </row>
    <row r="627" spans="3:11" ht="15.75" customHeight="1">
      <c r="C627" s="203"/>
      <c r="D627" s="203"/>
      <c r="E627" s="203"/>
      <c r="F627" s="203"/>
      <c r="G627" s="203"/>
      <c r="H627" s="203"/>
      <c r="I627" s="203"/>
      <c r="J627" s="203"/>
      <c r="K627" s="203"/>
    </row>
    <row r="628" spans="3:11" ht="15.75" customHeight="1">
      <c r="C628" s="203"/>
      <c r="D628" s="203"/>
      <c r="E628" s="203"/>
      <c r="F628" s="203"/>
      <c r="G628" s="203"/>
      <c r="H628" s="203"/>
      <c r="I628" s="203"/>
      <c r="J628" s="203"/>
      <c r="K628" s="203"/>
    </row>
    <row r="629" spans="3:11" ht="15.75" customHeight="1">
      <c r="C629" s="203"/>
      <c r="D629" s="203"/>
      <c r="E629" s="203"/>
      <c r="F629" s="203"/>
      <c r="G629" s="203"/>
      <c r="H629" s="203"/>
      <c r="I629" s="203"/>
      <c r="J629" s="203"/>
      <c r="K629" s="203"/>
    </row>
    <row r="630" spans="3:11" ht="15.75" customHeight="1">
      <c r="C630" s="203"/>
      <c r="D630" s="203"/>
      <c r="E630" s="203"/>
      <c r="F630" s="203"/>
      <c r="G630" s="203"/>
      <c r="H630" s="203"/>
      <c r="I630" s="203"/>
      <c r="J630" s="203"/>
      <c r="K630" s="203"/>
    </row>
    <row r="631" spans="3:11" ht="15.75" customHeight="1">
      <c r="C631" s="203"/>
      <c r="D631" s="203"/>
      <c r="E631" s="203"/>
      <c r="F631" s="203"/>
      <c r="G631" s="203"/>
      <c r="H631" s="203"/>
      <c r="I631" s="203"/>
      <c r="J631" s="203"/>
      <c r="K631" s="203"/>
    </row>
    <row r="632" spans="3:11" ht="15.75" customHeight="1">
      <c r="C632" s="203"/>
      <c r="D632" s="203"/>
      <c r="E632" s="203"/>
      <c r="F632" s="203"/>
      <c r="G632" s="203"/>
      <c r="H632" s="203"/>
      <c r="I632" s="203"/>
      <c r="J632" s="203"/>
      <c r="K632" s="203"/>
    </row>
    <row r="633" spans="3:11" ht="15.75" customHeight="1">
      <c r="C633" s="203"/>
      <c r="D633" s="203"/>
      <c r="E633" s="203"/>
      <c r="F633" s="203"/>
      <c r="G633" s="203"/>
      <c r="H633" s="203"/>
      <c r="I633" s="203"/>
      <c r="J633" s="203"/>
      <c r="K633" s="203"/>
    </row>
    <row r="634" spans="3:11" ht="15.75" customHeight="1">
      <c r="C634" s="203"/>
      <c r="D634" s="203"/>
      <c r="E634" s="203"/>
      <c r="F634" s="203"/>
      <c r="G634" s="203"/>
      <c r="H634" s="203"/>
      <c r="I634" s="203"/>
      <c r="J634" s="203"/>
      <c r="K634" s="203"/>
    </row>
    <row r="635" spans="3:11" ht="15.75" customHeight="1">
      <c r="C635" s="203"/>
      <c r="D635" s="203"/>
      <c r="E635" s="203"/>
      <c r="F635" s="203"/>
      <c r="G635" s="203"/>
      <c r="H635" s="203"/>
      <c r="I635" s="203"/>
      <c r="J635" s="203"/>
      <c r="K635" s="203"/>
    </row>
    <row r="636" spans="3:11" ht="15.75" customHeight="1">
      <c r="C636" s="203"/>
      <c r="D636" s="203"/>
      <c r="E636" s="203"/>
      <c r="F636" s="203"/>
      <c r="G636" s="203"/>
      <c r="H636" s="203"/>
      <c r="I636" s="203"/>
      <c r="J636" s="203"/>
      <c r="K636" s="203"/>
    </row>
    <row r="637" spans="3:11" ht="15.75" customHeight="1">
      <c r="C637" s="203"/>
      <c r="D637" s="203"/>
      <c r="E637" s="203"/>
      <c r="F637" s="203"/>
      <c r="G637" s="203"/>
      <c r="H637" s="203"/>
      <c r="I637" s="203"/>
      <c r="J637" s="203"/>
      <c r="K637" s="203"/>
    </row>
    <row r="638" spans="3:11" ht="15.75" customHeight="1">
      <c r="C638" s="203"/>
      <c r="D638" s="203"/>
      <c r="E638" s="203"/>
      <c r="F638" s="203"/>
      <c r="G638" s="203"/>
      <c r="H638" s="203"/>
      <c r="I638" s="203"/>
      <c r="J638" s="203"/>
      <c r="K638" s="203"/>
    </row>
    <row r="639" spans="3:11" ht="15.75" customHeight="1">
      <c r="C639" s="203"/>
      <c r="D639" s="203"/>
      <c r="E639" s="203"/>
      <c r="F639" s="203"/>
      <c r="G639" s="203"/>
      <c r="H639" s="203"/>
      <c r="I639" s="203"/>
      <c r="J639" s="203"/>
      <c r="K639" s="203"/>
    </row>
    <row r="640" spans="3:11" ht="15.75" customHeight="1">
      <c r="C640" s="203"/>
      <c r="D640" s="203"/>
      <c r="E640" s="203"/>
      <c r="F640" s="203"/>
      <c r="G640" s="203"/>
      <c r="H640" s="203"/>
      <c r="I640" s="203"/>
      <c r="J640" s="203"/>
      <c r="K640" s="203"/>
    </row>
    <row r="641" spans="3:11" ht="15.75" customHeight="1">
      <c r="C641" s="203"/>
      <c r="D641" s="203"/>
      <c r="E641" s="203"/>
      <c r="F641" s="203"/>
      <c r="G641" s="203"/>
      <c r="H641" s="203"/>
      <c r="I641" s="203"/>
      <c r="J641" s="203"/>
      <c r="K641" s="203"/>
    </row>
    <row r="642" spans="3:11" ht="15.75" customHeight="1">
      <c r="C642" s="203"/>
      <c r="D642" s="203"/>
      <c r="E642" s="203"/>
      <c r="F642" s="203"/>
      <c r="G642" s="203"/>
      <c r="H642" s="203"/>
      <c r="I642" s="203"/>
      <c r="J642" s="203"/>
      <c r="K642" s="203"/>
    </row>
    <row r="643" spans="3:11" ht="15.75" customHeight="1">
      <c r="C643" s="203"/>
      <c r="D643" s="203"/>
      <c r="E643" s="203"/>
      <c r="F643" s="203"/>
      <c r="G643" s="203"/>
      <c r="H643" s="203"/>
      <c r="I643" s="203"/>
      <c r="J643" s="203"/>
      <c r="K643" s="203"/>
    </row>
    <row r="644" spans="3:11" ht="15.75" customHeight="1">
      <c r="C644" s="203"/>
      <c r="D644" s="203"/>
      <c r="E644" s="203"/>
      <c r="F644" s="203"/>
      <c r="G644" s="203"/>
      <c r="H644" s="203"/>
      <c r="I644" s="203"/>
      <c r="J644" s="203"/>
      <c r="K644" s="203"/>
    </row>
    <row r="645" spans="3:11" ht="15.75" customHeight="1">
      <c r="C645" s="203"/>
      <c r="D645" s="203"/>
      <c r="E645" s="203"/>
      <c r="F645" s="203"/>
      <c r="G645" s="203"/>
      <c r="H645" s="203"/>
      <c r="I645" s="203"/>
      <c r="J645" s="203"/>
      <c r="K645" s="203"/>
    </row>
    <row r="646" spans="3:11" ht="15.75" customHeight="1">
      <c r="C646" s="203"/>
      <c r="D646" s="203"/>
      <c r="E646" s="203"/>
      <c r="F646" s="203"/>
      <c r="G646" s="203"/>
      <c r="H646" s="203"/>
      <c r="I646" s="203"/>
      <c r="J646" s="203"/>
      <c r="K646" s="203"/>
    </row>
    <row r="647" spans="3:11" ht="15.75" customHeight="1">
      <c r="C647" s="203"/>
      <c r="D647" s="203"/>
      <c r="E647" s="203"/>
      <c r="F647" s="203"/>
      <c r="G647" s="203"/>
      <c r="H647" s="203"/>
      <c r="I647" s="203"/>
      <c r="J647" s="203"/>
      <c r="K647" s="203"/>
    </row>
    <row r="648" spans="3:11" ht="15.75" customHeight="1">
      <c r="C648" s="203"/>
      <c r="D648" s="203"/>
      <c r="E648" s="203"/>
      <c r="F648" s="203"/>
      <c r="G648" s="203"/>
      <c r="H648" s="203"/>
      <c r="I648" s="203"/>
      <c r="J648" s="203"/>
      <c r="K648" s="203"/>
    </row>
    <row r="649" spans="3:11" ht="15.75" customHeight="1">
      <c r="C649" s="203"/>
      <c r="D649" s="203"/>
      <c r="E649" s="203"/>
      <c r="F649" s="203"/>
      <c r="G649" s="203"/>
      <c r="H649" s="203"/>
      <c r="I649" s="203"/>
      <c r="J649" s="203"/>
      <c r="K649" s="203"/>
    </row>
    <row r="650" spans="3:11" ht="15.75" customHeight="1">
      <c r="C650" s="203"/>
      <c r="D650" s="203"/>
      <c r="E650" s="203"/>
      <c r="F650" s="203"/>
      <c r="G650" s="203"/>
      <c r="H650" s="203"/>
      <c r="I650" s="203"/>
      <c r="J650" s="203"/>
      <c r="K650" s="203"/>
    </row>
    <row r="651" spans="3:11" ht="15.75" customHeight="1">
      <c r="C651" s="203"/>
      <c r="D651" s="203"/>
      <c r="E651" s="203"/>
      <c r="F651" s="203"/>
      <c r="G651" s="203"/>
      <c r="H651" s="203"/>
      <c r="I651" s="203"/>
      <c r="J651" s="203"/>
      <c r="K651" s="203"/>
    </row>
    <row r="652" spans="3:11" ht="15.75" customHeight="1">
      <c r="C652" s="203"/>
      <c r="D652" s="203"/>
      <c r="E652" s="203"/>
      <c r="F652" s="203"/>
      <c r="G652" s="203"/>
      <c r="H652" s="203"/>
      <c r="I652" s="203"/>
      <c r="J652" s="203"/>
      <c r="K652" s="203"/>
    </row>
    <row r="653" spans="3:11" ht="15.75" customHeight="1">
      <c r="C653" s="203"/>
      <c r="D653" s="203"/>
      <c r="E653" s="203"/>
      <c r="F653" s="203"/>
      <c r="G653" s="203"/>
      <c r="H653" s="203"/>
      <c r="I653" s="203"/>
      <c r="J653" s="203"/>
      <c r="K653" s="203"/>
    </row>
    <row r="654" spans="3:11" ht="15.75" customHeight="1">
      <c r="C654" s="203"/>
      <c r="D654" s="203"/>
      <c r="E654" s="203"/>
      <c r="F654" s="203"/>
      <c r="G654" s="203"/>
      <c r="H654" s="203"/>
      <c r="I654" s="203"/>
      <c r="J654" s="203"/>
      <c r="K654" s="203"/>
    </row>
    <row r="655" spans="3:11" ht="15.75" customHeight="1">
      <c r="C655" s="203"/>
      <c r="D655" s="203"/>
      <c r="E655" s="203"/>
      <c r="F655" s="203"/>
      <c r="G655" s="203"/>
      <c r="H655" s="203"/>
      <c r="I655" s="203"/>
      <c r="J655" s="203"/>
      <c r="K655" s="203"/>
    </row>
    <row r="656" spans="3:11" ht="15.75" customHeight="1">
      <c r="C656" s="203"/>
      <c r="D656" s="203"/>
      <c r="E656" s="203"/>
      <c r="F656" s="203"/>
      <c r="G656" s="203"/>
      <c r="H656" s="203"/>
      <c r="I656" s="203"/>
      <c r="J656" s="203"/>
      <c r="K656" s="203"/>
    </row>
    <row r="657" spans="3:11" ht="15.75" customHeight="1">
      <c r="C657" s="203"/>
      <c r="D657" s="203"/>
      <c r="E657" s="203"/>
      <c r="F657" s="203"/>
      <c r="G657" s="203"/>
      <c r="H657" s="203"/>
      <c r="I657" s="203"/>
      <c r="J657" s="203"/>
      <c r="K657" s="203"/>
    </row>
    <row r="658" spans="3:11" ht="15.75" customHeight="1">
      <c r="C658" s="203"/>
      <c r="D658" s="203"/>
      <c r="E658" s="203"/>
      <c r="F658" s="203"/>
      <c r="G658" s="203"/>
      <c r="H658" s="203"/>
      <c r="I658" s="203"/>
      <c r="J658" s="203"/>
      <c r="K658" s="203"/>
    </row>
    <row r="659" spans="3:11" ht="15.75" customHeight="1">
      <c r="C659" s="203"/>
      <c r="D659" s="203"/>
      <c r="E659" s="203"/>
      <c r="F659" s="203"/>
      <c r="G659" s="203"/>
      <c r="H659" s="203"/>
      <c r="I659" s="203"/>
      <c r="J659" s="203"/>
      <c r="K659" s="203"/>
    </row>
    <row r="660" spans="3:11" ht="15.75" customHeight="1">
      <c r="C660" s="203"/>
      <c r="D660" s="203"/>
      <c r="E660" s="203"/>
      <c r="F660" s="203"/>
      <c r="G660" s="203"/>
      <c r="H660" s="203"/>
      <c r="I660" s="203"/>
      <c r="J660" s="203"/>
      <c r="K660" s="203"/>
    </row>
    <row r="661" spans="3:11" ht="15.75" customHeight="1">
      <c r="C661" s="203"/>
      <c r="D661" s="203"/>
      <c r="E661" s="203"/>
      <c r="F661" s="203"/>
      <c r="G661" s="203"/>
      <c r="H661" s="203"/>
      <c r="I661" s="203"/>
      <c r="J661" s="203"/>
      <c r="K661" s="203"/>
    </row>
    <row r="662" spans="3:11" ht="15.75" customHeight="1">
      <c r="C662" s="203"/>
      <c r="D662" s="203"/>
      <c r="E662" s="203"/>
      <c r="F662" s="203"/>
      <c r="G662" s="203"/>
      <c r="H662" s="203"/>
      <c r="I662" s="203"/>
      <c r="J662" s="203"/>
      <c r="K662" s="203"/>
    </row>
    <row r="663" spans="3:11" ht="15.75" customHeight="1">
      <c r="C663" s="203"/>
      <c r="D663" s="203"/>
      <c r="E663" s="203"/>
      <c r="F663" s="203"/>
      <c r="G663" s="203"/>
      <c r="H663" s="203"/>
      <c r="I663" s="203"/>
      <c r="J663" s="203"/>
      <c r="K663" s="203"/>
    </row>
    <row r="664" spans="3:11" ht="15.75" customHeight="1">
      <c r="C664" s="203"/>
      <c r="D664" s="203"/>
      <c r="E664" s="203"/>
      <c r="F664" s="203"/>
      <c r="G664" s="203"/>
      <c r="H664" s="203"/>
      <c r="I664" s="203"/>
      <c r="J664" s="203"/>
      <c r="K664" s="203"/>
    </row>
    <row r="665" spans="3:11" ht="15.75" customHeight="1">
      <c r="C665" s="203"/>
      <c r="D665" s="203"/>
      <c r="E665" s="203"/>
      <c r="F665" s="203"/>
      <c r="G665" s="203"/>
      <c r="H665" s="203"/>
      <c r="I665" s="203"/>
      <c r="J665" s="203"/>
      <c r="K665" s="203"/>
    </row>
    <row r="666" spans="3:11" ht="15.75" customHeight="1">
      <c r="C666" s="203"/>
      <c r="D666" s="203"/>
      <c r="E666" s="203"/>
      <c r="F666" s="203"/>
      <c r="G666" s="203"/>
      <c r="H666" s="203"/>
      <c r="I666" s="203"/>
      <c r="J666" s="203"/>
      <c r="K666" s="203"/>
    </row>
    <row r="667" spans="3:11" ht="15.75" customHeight="1">
      <c r="C667" s="203"/>
      <c r="D667" s="203"/>
      <c r="E667" s="203"/>
      <c r="F667" s="203"/>
      <c r="G667" s="203"/>
      <c r="H667" s="203"/>
      <c r="I667" s="203"/>
      <c r="J667" s="203"/>
      <c r="K667" s="203"/>
    </row>
    <row r="668" spans="3:11" ht="15.75" customHeight="1">
      <c r="C668" s="203"/>
      <c r="D668" s="203"/>
      <c r="E668" s="203"/>
      <c r="F668" s="203"/>
      <c r="G668" s="203"/>
      <c r="H668" s="203"/>
      <c r="I668" s="203"/>
      <c r="J668" s="203"/>
      <c r="K668" s="203"/>
    </row>
    <row r="669" spans="3:11" ht="15.75" customHeight="1">
      <c r="C669" s="203"/>
      <c r="D669" s="203"/>
      <c r="E669" s="203"/>
      <c r="F669" s="203"/>
      <c r="G669" s="203"/>
      <c r="H669" s="203"/>
      <c r="I669" s="203"/>
      <c r="J669" s="203"/>
      <c r="K669" s="203"/>
    </row>
    <row r="670" spans="3:11" ht="15.75" customHeight="1">
      <c r="C670" s="203"/>
      <c r="D670" s="203"/>
      <c r="E670" s="203"/>
      <c r="F670" s="203"/>
      <c r="G670" s="203"/>
      <c r="H670" s="203"/>
      <c r="I670" s="203"/>
      <c r="J670" s="203"/>
      <c r="K670" s="203"/>
    </row>
    <row r="671" spans="3:11" ht="15.75" customHeight="1">
      <c r="C671" s="203"/>
      <c r="D671" s="203"/>
      <c r="E671" s="203"/>
      <c r="F671" s="203"/>
      <c r="G671" s="203"/>
      <c r="H671" s="203"/>
      <c r="I671" s="203"/>
      <c r="J671" s="203"/>
      <c r="K671" s="203"/>
    </row>
    <row r="672" spans="3:11" ht="15.75" customHeight="1">
      <c r="C672" s="203"/>
      <c r="D672" s="203"/>
      <c r="E672" s="203"/>
      <c r="F672" s="203"/>
      <c r="G672" s="203"/>
      <c r="H672" s="203"/>
      <c r="I672" s="203"/>
      <c r="J672" s="203"/>
      <c r="K672" s="203"/>
    </row>
    <row r="673" spans="3:11" ht="15.75" customHeight="1">
      <c r="C673" s="203"/>
      <c r="D673" s="203"/>
      <c r="E673" s="203"/>
      <c r="F673" s="203"/>
      <c r="G673" s="203"/>
      <c r="H673" s="203"/>
      <c r="I673" s="203"/>
      <c r="J673" s="203"/>
      <c r="K673" s="203"/>
    </row>
    <row r="674" spans="3:11" ht="15.75" customHeight="1">
      <c r="C674" s="203"/>
      <c r="D674" s="203"/>
      <c r="E674" s="203"/>
      <c r="F674" s="203"/>
      <c r="G674" s="203"/>
      <c r="H674" s="203"/>
      <c r="I674" s="203"/>
      <c r="J674" s="203"/>
      <c r="K674" s="203"/>
    </row>
    <row r="675" spans="3:11" ht="15.75" customHeight="1">
      <c r="C675" s="203"/>
      <c r="D675" s="203"/>
      <c r="E675" s="203"/>
      <c r="F675" s="203"/>
      <c r="G675" s="203"/>
      <c r="H675" s="203"/>
      <c r="I675" s="203"/>
      <c r="J675" s="203"/>
      <c r="K675" s="203"/>
    </row>
    <row r="676" spans="3:11" ht="15.75" customHeight="1">
      <c r="C676" s="203"/>
      <c r="D676" s="203"/>
      <c r="E676" s="203"/>
      <c r="F676" s="203"/>
      <c r="G676" s="203"/>
      <c r="H676" s="203"/>
      <c r="I676" s="203"/>
      <c r="J676" s="203"/>
      <c r="K676" s="203"/>
    </row>
    <row r="677" spans="3:11" ht="15.75" customHeight="1">
      <c r="C677" s="203"/>
      <c r="D677" s="203"/>
      <c r="E677" s="203"/>
      <c r="F677" s="203"/>
      <c r="G677" s="203"/>
      <c r="H677" s="203"/>
      <c r="I677" s="203"/>
      <c r="J677" s="203"/>
      <c r="K677" s="203"/>
    </row>
    <row r="678" spans="3:11" ht="15.75" customHeight="1">
      <c r="C678" s="203"/>
      <c r="D678" s="203"/>
      <c r="E678" s="203"/>
      <c r="F678" s="203"/>
      <c r="G678" s="203"/>
      <c r="H678" s="203"/>
      <c r="I678" s="203"/>
      <c r="J678" s="203"/>
      <c r="K678" s="203"/>
    </row>
    <row r="679" spans="3:11" ht="15.75" customHeight="1">
      <c r="C679" s="203"/>
      <c r="D679" s="203"/>
      <c r="E679" s="203"/>
      <c r="F679" s="203"/>
      <c r="G679" s="203"/>
      <c r="H679" s="203"/>
      <c r="I679" s="203"/>
      <c r="J679" s="203"/>
      <c r="K679" s="203"/>
    </row>
    <row r="680" spans="3:11" ht="15.75" customHeight="1">
      <c r="C680" s="203"/>
      <c r="D680" s="203"/>
      <c r="E680" s="203"/>
      <c r="F680" s="203"/>
      <c r="G680" s="203"/>
      <c r="H680" s="203"/>
      <c r="I680" s="203"/>
      <c r="J680" s="203"/>
      <c r="K680" s="203"/>
    </row>
    <row r="681" spans="3:11" ht="15.75" customHeight="1">
      <c r="C681" s="203"/>
      <c r="D681" s="203"/>
      <c r="E681" s="203"/>
      <c r="F681" s="203"/>
      <c r="G681" s="203"/>
      <c r="H681" s="203"/>
      <c r="I681" s="203"/>
      <c r="J681" s="203"/>
      <c r="K681" s="203"/>
    </row>
    <row r="682" spans="3:11" ht="15.75" customHeight="1">
      <c r="C682" s="203"/>
      <c r="D682" s="203"/>
      <c r="E682" s="203"/>
      <c r="F682" s="203"/>
      <c r="G682" s="203"/>
      <c r="H682" s="203"/>
      <c r="I682" s="203"/>
      <c r="J682" s="203"/>
      <c r="K682" s="203"/>
    </row>
    <row r="683" spans="3:11" ht="15.75" customHeight="1">
      <c r="C683" s="203"/>
      <c r="D683" s="203"/>
      <c r="E683" s="203"/>
      <c r="F683" s="203"/>
      <c r="G683" s="203"/>
      <c r="H683" s="203"/>
      <c r="I683" s="203"/>
      <c r="J683" s="203"/>
      <c r="K683" s="203"/>
    </row>
    <row r="684" spans="3:11" ht="15.75" customHeight="1">
      <c r="C684" s="203"/>
      <c r="D684" s="203"/>
      <c r="E684" s="203"/>
      <c r="F684" s="203"/>
      <c r="G684" s="203"/>
      <c r="H684" s="203"/>
      <c r="I684" s="203"/>
      <c r="J684" s="203"/>
      <c r="K684" s="203"/>
    </row>
    <row r="685" spans="3:11" ht="15.75" customHeight="1">
      <c r="C685" s="203"/>
      <c r="D685" s="203"/>
      <c r="E685" s="203"/>
      <c r="F685" s="203"/>
      <c r="G685" s="203"/>
      <c r="H685" s="203"/>
      <c r="I685" s="203"/>
      <c r="J685" s="203"/>
      <c r="K685" s="203"/>
    </row>
    <row r="686" spans="3:11" ht="15.75" customHeight="1">
      <c r="C686" s="203"/>
      <c r="D686" s="203"/>
      <c r="E686" s="203"/>
      <c r="F686" s="203"/>
      <c r="G686" s="203"/>
      <c r="H686" s="203"/>
      <c r="I686" s="203"/>
      <c r="J686" s="203"/>
      <c r="K686" s="203"/>
    </row>
    <row r="687" spans="3:11" ht="15.75" customHeight="1">
      <c r="C687" s="203"/>
      <c r="D687" s="203"/>
      <c r="E687" s="203"/>
      <c r="F687" s="203"/>
      <c r="G687" s="203"/>
      <c r="H687" s="203"/>
      <c r="I687" s="203"/>
      <c r="J687" s="203"/>
      <c r="K687" s="203"/>
    </row>
    <row r="688" spans="3:11" ht="15.75" customHeight="1">
      <c r="C688" s="203"/>
      <c r="D688" s="203"/>
      <c r="E688" s="203"/>
      <c r="F688" s="203"/>
      <c r="G688" s="203"/>
      <c r="H688" s="203"/>
      <c r="I688" s="203"/>
      <c r="J688" s="203"/>
      <c r="K688" s="203"/>
    </row>
    <row r="689" spans="3:11" ht="15.75" customHeight="1">
      <c r="C689" s="203"/>
      <c r="D689" s="203"/>
      <c r="E689" s="203"/>
      <c r="F689" s="203"/>
      <c r="G689" s="203"/>
      <c r="H689" s="203"/>
      <c r="I689" s="203"/>
      <c r="J689" s="203"/>
      <c r="K689" s="203"/>
    </row>
    <row r="690" spans="3:11" ht="15.75" customHeight="1">
      <c r="C690" s="203"/>
      <c r="D690" s="203"/>
      <c r="E690" s="203"/>
      <c r="F690" s="203"/>
      <c r="G690" s="203"/>
      <c r="H690" s="203"/>
      <c r="I690" s="203"/>
      <c r="J690" s="203"/>
      <c r="K690" s="203"/>
    </row>
    <row r="691" spans="3:11" ht="15.75" customHeight="1">
      <c r="C691" s="203"/>
      <c r="D691" s="203"/>
      <c r="E691" s="203"/>
      <c r="F691" s="203"/>
      <c r="G691" s="203"/>
      <c r="H691" s="203"/>
      <c r="I691" s="203"/>
      <c r="J691" s="203"/>
      <c r="K691" s="203"/>
    </row>
    <row r="692" spans="3:11" ht="15.75" customHeight="1">
      <c r="C692" s="203"/>
      <c r="D692" s="203"/>
      <c r="E692" s="203"/>
      <c r="F692" s="203"/>
      <c r="G692" s="203"/>
      <c r="H692" s="203"/>
      <c r="I692" s="203"/>
      <c r="J692" s="203"/>
      <c r="K692" s="203"/>
    </row>
    <row r="693" spans="3:11" ht="15.75" customHeight="1">
      <c r="C693" s="203"/>
      <c r="D693" s="203"/>
      <c r="E693" s="203"/>
      <c r="F693" s="203"/>
      <c r="G693" s="203"/>
      <c r="H693" s="203"/>
      <c r="I693" s="203"/>
      <c r="J693" s="203"/>
      <c r="K693" s="203"/>
    </row>
    <row r="694" spans="3:11" ht="15.75" customHeight="1">
      <c r="C694" s="203"/>
      <c r="D694" s="203"/>
      <c r="E694" s="203"/>
      <c r="F694" s="203"/>
      <c r="G694" s="203"/>
      <c r="H694" s="203"/>
      <c r="I694" s="203"/>
      <c r="J694" s="203"/>
      <c r="K694" s="203"/>
    </row>
    <row r="695" spans="3:11" ht="15.75" customHeight="1">
      <c r="C695" s="203"/>
      <c r="D695" s="203"/>
      <c r="E695" s="203"/>
      <c r="F695" s="203"/>
      <c r="G695" s="203"/>
      <c r="H695" s="203"/>
      <c r="I695" s="203"/>
      <c r="J695" s="203"/>
      <c r="K695" s="203"/>
    </row>
    <row r="696" spans="3:11" ht="15.75" customHeight="1">
      <c r="C696" s="203"/>
      <c r="D696" s="203"/>
      <c r="E696" s="203"/>
      <c r="F696" s="203"/>
      <c r="G696" s="203"/>
      <c r="H696" s="203"/>
      <c r="I696" s="203"/>
      <c r="J696" s="203"/>
      <c r="K696" s="203"/>
    </row>
    <row r="697" spans="3:11" ht="15.75" customHeight="1">
      <c r="C697" s="203"/>
      <c r="D697" s="203"/>
      <c r="E697" s="203"/>
      <c r="F697" s="203"/>
      <c r="G697" s="203"/>
      <c r="H697" s="203"/>
      <c r="I697" s="203"/>
      <c r="J697" s="203"/>
      <c r="K697" s="203"/>
    </row>
    <row r="698" spans="3:11" ht="15.75" customHeight="1">
      <c r="C698" s="203"/>
      <c r="D698" s="203"/>
      <c r="E698" s="203"/>
      <c r="F698" s="203"/>
      <c r="G698" s="203"/>
      <c r="H698" s="203"/>
      <c r="I698" s="203"/>
      <c r="J698" s="203"/>
      <c r="K698" s="203"/>
    </row>
    <row r="699" spans="3:11" ht="15.75" customHeight="1">
      <c r="C699" s="203"/>
      <c r="D699" s="203"/>
      <c r="E699" s="203"/>
      <c r="F699" s="203"/>
      <c r="G699" s="203"/>
      <c r="H699" s="203"/>
      <c r="I699" s="203"/>
      <c r="J699" s="203"/>
      <c r="K699" s="203"/>
    </row>
    <row r="700" spans="3:11" ht="15.75" customHeight="1">
      <c r="C700" s="203"/>
      <c r="D700" s="203"/>
      <c r="E700" s="203"/>
      <c r="F700" s="203"/>
      <c r="G700" s="203"/>
      <c r="H700" s="203"/>
      <c r="I700" s="203"/>
      <c r="J700" s="203"/>
      <c r="K700" s="203"/>
    </row>
    <row r="701" spans="3:11" ht="15.75" customHeight="1">
      <c r="C701" s="203"/>
      <c r="D701" s="203"/>
      <c r="E701" s="203"/>
      <c r="F701" s="203"/>
      <c r="G701" s="203"/>
      <c r="H701" s="203"/>
      <c r="I701" s="203"/>
      <c r="J701" s="203"/>
      <c r="K701" s="203"/>
    </row>
    <row r="702" spans="3:11" ht="15.75" customHeight="1">
      <c r="C702" s="203"/>
      <c r="D702" s="203"/>
      <c r="E702" s="203"/>
      <c r="F702" s="203"/>
      <c r="G702" s="203"/>
      <c r="H702" s="203"/>
      <c r="I702" s="203"/>
      <c r="J702" s="203"/>
      <c r="K702" s="203"/>
    </row>
    <row r="703" spans="3:11" ht="15.75" customHeight="1">
      <c r="C703" s="203"/>
      <c r="D703" s="203"/>
      <c r="E703" s="203"/>
      <c r="F703" s="203"/>
      <c r="G703" s="203"/>
      <c r="H703" s="203"/>
      <c r="I703" s="203"/>
      <c r="J703" s="203"/>
      <c r="K703" s="203"/>
    </row>
    <row r="704" spans="3:11" ht="15.75" customHeight="1">
      <c r="C704" s="203"/>
      <c r="D704" s="203"/>
      <c r="E704" s="203"/>
      <c r="F704" s="203"/>
      <c r="G704" s="203"/>
      <c r="H704" s="203"/>
      <c r="I704" s="203"/>
      <c r="J704" s="203"/>
      <c r="K704" s="203"/>
    </row>
    <row r="705" spans="3:11" ht="15.75" customHeight="1">
      <c r="C705" s="203"/>
      <c r="D705" s="203"/>
      <c r="E705" s="203"/>
      <c r="F705" s="203"/>
      <c r="G705" s="203"/>
      <c r="H705" s="203"/>
      <c r="I705" s="203"/>
      <c r="J705" s="203"/>
      <c r="K705" s="203"/>
    </row>
    <row r="706" spans="3:11" ht="15.75" customHeight="1">
      <c r="C706" s="203"/>
      <c r="D706" s="203"/>
      <c r="E706" s="203"/>
      <c r="F706" s="203"/>
      <c r="G706" s="203"/>
      <c r="H706" s="203"/>
      <c r="I706" s="203"/>
      <c r="J706" s="203"/>
      <c r="K706" s="203"/>
    </row>
    <row r="707" spans="3:11" ht="15.75" customHeight="1">
      <c r="C707" s="203"/>
      <c r="D707" s="203"/>
      <c r="E707" s="203"/>
      <c r="F707" s="203"/>
      <c r="G707" s="203"/>
      <c r="H707" s="203"/>
      <c r="I707" s="203"/>
      <c r="J707" s="203"/>
      <c r="K707" s="203"/>
    </row>
    <row r="708" spans="3:11" ht="15.75" customHeight="1">
      <c r="C708" s="203"/>
      <c r="D708" s="203"/>
      <c r="E708" s="203"/>
      <c r="F708" s="203"/>
      <c r="G708" s="203"/>
      <c r="H708" s="203"/>
      <c r="I708" s="203"/>
      <c r="J708" s="203"/>
      <c r="K708" s="203"/>
    </row>
    <row r="709" spans="3:11" ht="15.75" customHeight="1">
      <c r="C709" s="203"/>
      <c r="D709" s="203"/>
      <c r="E709" s="203"/>
      <c r="F709" s="203"/>
      <c r="G709" s="203"/>
      <c r="H709" s="203"/>
      <c r="I709" s="203"/>
      <c r="J709" s="203"/>
      <c r="K709" s="203"/>
    </row>
    <row r="710" spans="3:11" ht="15.75" customHeight="1">
      <c r="C710" s="203"/>
      <c r="D710" s="203"/>
      <c r="E710" s="203"/>
      <c r="F710" s="203"/>
      <c r="G710" s="203"/>
      <c r="H710" s="203"/>
      <c r="I710" s="203"/>
      <c r="J710" s="203"/>
      <c r="K710" s="203"/>
    </row>
    <row r="711" spans="3:11" ht="15.75" customHeight="1">
      <c r="C711" s="203"/>
      <c r="D711" s="203"/>
      <c r="E711" s="203"/>
      <c r="F711" s="203"/>
      <c r="G711" s="203"/>
      <c r="H711" s="203"/>
      <c r="I711" s="203"/>
      <c r="J711" s="203"/>
      <c r="K711" s="203"/>
    </row>
    <row r="712" spans="3:11" ht="15.75" customHeight="1">
      <c r="C712" s="203"/>
      <c r="D712" s="203"/>
      <c r="E712" s="203"/>
      <c r="F712" s="203"/>
      <c r="G712" s="203"/>
      <c r="H712" s="203"/>
      <c r="I712" s="203"/>
      <c r="J712" s="203"/>
      <c r="K712" s="203"/>
    </row>
    <row r="713" spans="3:11" ht="15.75" customHeight="1">
      <c r="C713" s="203"/>
      <c r="D713" s="203"/>
      <c r="E713" s="203"/>
      <c r="F713" s="203"/>
      <c r="G713" s="203"/>
      <c r="H713" s="203"/>
      <c r="I713" s="203"/>
      <c r="J713" s="203"/>
      <c r="K713" s="203"/>
    </row>
    <row r="714" spans="3:11" ht="15.75" customHeight="1">
      <c r="C714" s="203"/>
      <c r="D714" s="203"/>
      <c r="E714" s="203"/>
      <c r="F714" s="203"/>
      <c r="G714" s="203"/>
      <c r="H714" s="203"/>
      <c r="I714" s="203"/>
      <c r="J714" s="203"/>
      <c r="K714" s="203"/>
    </row>
    <row r="715" spans="3:11" ht="15.75" customHeight="1">
      <c r="C715" s="203"/>
      <c r="D715" s="203"/>
      <c r="E715" s="203"/>
      <c r="F715" s="203"/>
      <c r="G715" s="203"/>
      <c r="H715" s="203"/>
      <c r="I715" s="203"/>
      <c r="J715" s="203"/>
      <c r="K715" s="203"/>
    </row>
    <row r="716" spans="3:11" ht="15.75" customHeight="1">
      <c r="C716" s="203"/>
      <c r="D716" s="203"/>
      <c r="E716" s="203"/>
      <c r="F716" s="203"/>
      <c r="G716" s="203"/>
      <c r="H716" s="203"/>
      <c r="I716" s="203"/>
      <c r="J716" s="203"/>
      <c r="K716" s="203"/>
    </row>
    <row r="717" spans="3:11" ht="15.75" customHeight="1">
      <c r="C717" s="203"/>
      <c r="D717" s="203"/>
      <c r="E717" s="203"/>
      <c r="F717" s="203"/>
      <c r="G717" s="203"/>
      <c r="H717" s="203"/>
      <c r="I717" s="203"/>
      <c r="J717" s="203"/>
      <c r="K717" s="203"/>
    </row>
    <row r="718" spans="3:11" ht="15.75" customHeight="1">
      <c r="C718" s="203"/>
      <c r="D718" s="203"/>
      <c r="E718" s="203"/>
      <c r="F718" s="203"/>
      <c r="G718" s="203"/>
      <c r="H718" s="203"/>
      <c r="I718" s="203"/>
      <c r="J718" s="203"/>
      <c r="K718" s="203"/>
    </row>
    <row r="719" spans="3:11" ht="15.75" customHeight="1">
      <c r="C719" s="203"/>
      <c r="D719" s="203"/>
      <c r="E719" s="203"/>
      <c r="F719" s="203"/>
      <c r="G719" s="203"/>
      <c r="H719" s="203"/>
      <c r="I719" s="203"/>
      <c r="J719" s="203"/>
      <c r="K719" s="203"/>
    </row>
    <row r="720" spans="3:11" ht="15.75" customHeight="1">
      <c r="C720" s="203"/>
      <c r="D720" s="203"/>
      <c r="E720" s="203"/>
      <c r="F720" s="203"/>
      <c r="G720" s="203"/>
      <c r="H720" s="203"/>
      <c r="I720" s="203"/>
      <c r="J720" s="203"/>
      <c r="K720" s="203"/>
    </row>
    <row r="721" spans="3:11" ht="15.75" customHeight="1">
      <c r="C721" s="203"/>
      <c r="D721" s="203"/>
      <c r="E721" s="203"/>
      <c r="F721" s="203"/>
      <c r="G721" s="203"/>
      <c r="H721" s="203"/>
      <c r="I721" s="203"/>
      <c r="J721" s="203"/>
      <c r="K721" s="203"/>
    </row>
    <row r="722" spans="3:11" ht="15.75" customHeight="1">
      <c r="C722" s="203"/>
      <c r="D722" s="203"/>
      <c r="E722" s="203"/>
      <c r="F722" s="203"/>
      <c r="G722" s="203"/>
      <c r="H722" s="203"/>
      <c r="I722" s="203"/>
      <c r="J722" s="203"/>
      <c r="K722" s="203"/>
    </row>
    <row r="723" spans="3:11" ht="15.75" customHeight="1">
      <c r="C723" s="203"/>
      <c r="D723" s="203"/>
      <c r="E723" s="203"/>
      <c r="F723" s="203"/>
      <c r="G723" s="203"/>
      <c r="H723" s="203"/>
      <c r="I723" s="203"/>
      <c r="J723" s="203"/>
      <c r="K723" s="203"/>
    </row>
    <row r="724" spans="3:11" ht="15.75" customHeight="1">
      <c r="C724" s="203"/>
      <c r="D724" s="203"/>
      <c r="E724" s="203"/>
      <c r="F724" s="203"/>
      <c r="G724" s="203"/>
      <c r="H724" s="203"/>
      <c r="I724" s="203"/>
      <c r="J724" s="203"/>
      <c r="K724" s="203"/>
    </row>
    <row r="725" spans="3:11" ht="15.75" customHeight="1">
      <c r="C725" s="203"/>
      <c r="D725" s="203"/>
      <c r="E725" s="203"/>
      <c r="F725" s="203"/>
      <c r="G725" s="203"/>
      <c r="H725" s="203"/>
      <c r="I725" s="203"/>
      <c r="J725" s="203"/>
      <c r="K725" s="203"/>
    </row>
    <row r="726" spans="3:11" ht="15.75" customHeight="1">
      <c r="C726" s="203"/>
      <c r="D726" s="203"/>
      <c r="E726" s="203"/>
      <c r="F726" s="203"/>
      <c r="G726" s="203"/>
      <c r="H726" s="203"/>
      <c r="I726" s="203"/>
      <c r="J726" s="203"/>
      <c r="K726" s="203"/>
    </row>
    <row r="727" spans="3:11" ht="15.75" customHeight="1">
      <c r="C727" s="203"/>
      <c r="D727" s="203"/>
      <c r="E727" s="203"/>
      <c r="F727" s="203"/>
      <c r="G727" s="203"/>
      <c r="H727" s="203"/>
      <c r="I727" s="203"/>
      <c r="J727" s="203"/>
      <c r="K727" s="203"/>
    </row>
    <row r="728" spans="3:11" ht="15.75" customHeight="1">
      <c r="C728" s="203"/>
      <c r="D728" s="203"/>
      <c r="E728" s="203"/>
      <c r="F728" s="203"/>
      <c r="G728" s="203"/>
      <c r="H728" s="203"/>
      <c r="I728" s="203"/>
      <c r="J728" s="203"/>
      <c r="K728" s="203"/>
    </row>
    <row r="729" spans="3:11" ht="15.75" customHeight="1">
      <c r="C729" s="203"/>
      <c r="D729" s="203"/>
      <c r="E729" s="203"/>
      <c r="F729" s="203"/>
      <c r="G729" s="203"/>
      <c r="H729" s="203"/>
      <c r="I729" s="203"/>
      <c r="J729" s="203"/>
      <c r="K729" s="203"/>
    </row>
    <row r="730" spans="3:11" ht="15.75" customHeight="1">
      <c r="C730" s="203"/>
      <c r="D730" s="203"/>
      <c r="E730" s="203"/>
      <c r="F730" s="203"/>
      <c r="G730" s="203"/>
      <c r="H730" s="203"/>
      <c r="I730" s="203"/>
      <c r="J730" s="203"/>
      <c r="K730" s="203"/>
    </row>
    <row r="731" spans="3:11" ht="15.75" customHeight="1">
      <c r="C731" s="203"/>
      <c r="D731" s="203"/>
      <c r="E731" s="203"/>
      <c r="F731" s="203"/>
      <c r="G731" s="203"/>
      <c r="H731" s="203"/>
      <c r="I731" s="203"/>
      <c r="J731" s="203"/>
      <c r="K731" s="203"/>
    </row>
    <row r="732" spans="3:11" ht="15.75" customHeight="1">
      <c r="C732" s="203"/>
      <c r="D732" s="203"/>
      <c r="E732" s="203"/>
      <c r="F732" s="203"/>
      <c r="G732" s="203"/>
      <c r="H732" s="203"/>
      <c r="I732" s="203"/>
      <c r="J732" s="203"/>
      <c r="K732" s="203"/>
    </row>
    <row r="733" spans="3:11" ht="15.75" customHeight="1">
      <c r="C733" s="203"/>
      <c r="D733" s="203"/>
      <c r="E733" s="203"/>
      <c r="F733" s="203"/>
      <c r="G733" s="203"/>
      <c r="H733" s="203"/>
      <c r="I733" s="203"/>
      <c r="J733" s="203"/>
      <c r="K733" s="203"/>
    </row>
    <row r="734" spans="3:11" ht="15.75" customHeight="1">
      <c r="C734" s="203"/>
      <c r="D734" s="203"/>
      <c r="E734" s="203"/>
      <c r="F734" s="203"/>
      <c r="G734" s="203"/>
      <c r="H734" s="203"/>
      <c r="I734" s="203"/>
      <c r="J734" s="203"/>
      <c r="K734" s="203"/>
    </row>
    <row r="735" spans="3:11" ht="15.75" customHeight="1">
      <c r="C735" s="203"/>
      <c r="D735" s="203"/>
      <c r="E735" s="203"/>
      <c r="F735" s="203"/>
      <c r="G735" s="203"/>
      <c r="H735" s="203"/>
      <c r="I735" s="203"/>
      <c r="J735" s="203"/>
      <c r="K735" s="203"/>
    </row>
    <row r="736" spans="3:11" ht="15.75" customHeight="1">
      <c r="C736" s="203"/>
      <c r="D736" s="203"/>
      <c r="E736" s="203"/>
      <c r="F736" s="203"/>
      <c r="G736" s="203"/>
      <c r="H736" s="203"/>
      <c r="I736" s="203"/>
      <c r="J736" s="203"/>
      <c r="K736" s="203"/>
    </row>
    <row r="737" spans="3:11" ht="15.75" customHeight="1">
      <c r="C737" s="203"/>
      <c r="D737" s="203"/>
      <c r="E737" s="203"/>
      <c r="F737" s="203"/>
      <c r="G737" s="203"/>
      <c r="H737" s="203"/>
      <c r="I737" s="203"/>
      <c r="J737" s="203"/>
      <c r="K737" s="203"/>
    </row>
    <row r="738" spans="3:11" ht="15.75" customHeight="1">
      <c r="C738" s="203"/>
      <c r="D738" s="203"/>
      <c r="E738" s="203"/>
      <c r="F738" s="203"/>
      <c r="G738" s="203"/>
      <c r="H738" s="203"/>
      <c r="I738" s="203"/>
      <c r="J738" s="203"/>
      <c r="K738" s="203"/>
    </row>
    <row r="739" spans="3:11" ht="15.75" customHeight="1">
      <c r="C739" s="203"/>
      <c r="D739" s="203"/>
      <c r="E739" s="203"/>
      <c r="F739" s="203"/>
      <c r="G739" s="203"/>
      <c r="H739" s="203"/>
      <c r="I739" s="203"/>
      <c r="J739" s="203"/>
      <c r="K739" s="203"/>
    </row>
    <row r="740" spans="3:11" ht="15.75" customHeight="1">
      <c r="C740" s="203"/>
      <c r="D740" s="203"/>
      <c r="E740" s="203"/>
      <c r="F740" s="203"/>
      <c r="G740" s="203"/>
      <c r="H740" s="203"/>
      <c r="I740" s="203"/>
      <c r="J740" s="203"/>
      <c r="K740" s="203"/>
    </row>
    <row r="741" spans="3:11" ht="15.75" customHeight="1">
      <c r="C741" s="203"/>
      <c r="D741" s="203"/>
      <c r="E741" s="203"/>
      <c r="F741" s="203"/>
      <c r="G741" s="203"/>
      <c r="H741" s="203"/>
      <c r="I741" s="203"/>
      <c r="J741" s="203"/>
      <c r="K741" s="203"/>
    </row>
    <row r="742" spans="3:11" ht="15.75" customHeight="1">
      <c r="C742" s="203"/>
      <c r="D742" s="203"/>
      <c r="E742" s="203"/>
      <c r="F742" s="203"/>
      <c r="G742" s="203"/>
      <c r="H742" s="203"/>
      <c r="I742" s="203"/>
      <c r="J742" s="203"/>
      <c r="K742" s="203"/>
    </row>
    <row r="743" spans="3:11" ht="15.75" customHeight="1">
      <c r="C743" s="203"/>
      <c r="D743" s="203"/>
      <c r="E743" s="203"/>
      <c r="F743" s="203"/>
      <c r="G743" s="203"/>
      <c r="H743" s="203"/>
      <c r="I743" s="203"/>
      <c r="J743" s="203"/>
      <c r="K743" s="203"/>
    </row>
    <row r="744" spans="3:11" ht="15.75" customHeight="1">
      <c r="C744" s="203"/>
      <c r="D744" s="203"/>
      <c r="E744" s="203"/>
      <c r="F744" s="203"/>
      <c r="G744" s="203"/>
      <c r="H744" s="203"/>
      <c r="I744" s="203"/>
      <c r="J744" s="203"/>
      <c r="K744" s="203"/>
    </row>
    <row r="745" spans="3:11" ht="15.75" customHeight="1">
      <c r="C745" s="203"/>
      <c r="D745" s="203"/>
      <c r="E745" s="203"/>
      <c r="F745" s="203"/>
      <c r="G745" s="203"/>
      <c r="H745" s="203"/>
      <c r="I745" s="203"/>
      <c r="J745" s="203"/>
      <c r="K745" s="203"/>
    </row>
    <row r="746" spans="3:11" ht="15.75" customHeight="1">
      <c r="C746" s="203"/>
      <c r="D746" s="203"/>
      <c r="E746" s="203"/>
      <c r="F746" s="203"/>
      <c r="G746" s="203"/>
      <c r="H746" s="203"/>
      <c r="I746" s="203"/>
      <c r="J746" s="203"/>
      <c r="K746" s="203"/>
    </row>
    <row r="747" spans="3:11" ht="15.75" customHeight="1">
      <c r="C747" s="203"/>
      <c r="D747" s="203"/>
      <c r="E747" s="203"/>
      <c r="F747" s="203"/>
      <c r="G747" s="203"/>
      <c r="H747" s="203"/>
      <c r="I747" s="203"/>
      <c r="J747" s="203"/>
      <c r="K747" s="203"/>
    </row>
    <row r="748" spans="3:11" ht="15.75" customHeight="1">
      <c r="C748" s="203"/>
      <c r="D748" s="203"/>
      <c r="E748" s="203"/>
      <c r="F748" s="203"/>
      <c r="G748" s="203"/>
      <c r="H748" s="203"/>
      <c r="I748" s="203"/>
      <c r="J748" s="203"/>
      <c r="K748" s="203"/>
    </row>
    <row r="749" spans="3:11" ht="15.75" customHeight="1">
      <c r="C749" s="203"/>
      <c r="D749" s="203"/>
      <c r="E749" s="203"/>
      <c r="F749" s="203"/>
      <c r="G749" s="203"/>
      <c r="H749" s="203"/>
      <c r="I749" s="203"/>
      <c r="J749" s="203"/>
      <c r="K749" s="203"/>
    </row>
    <row r="750" spans="3:11" ht="15.75" customHeight="1">
      <c r="C750" s="203"/>
      <c r="D750" s="203"/>
      <c r="E750" s="203"/>
      <c r="F750" s="203"/>
      <c r="G750" s="203"/>
      <c r="H750" s="203"/>
      <c r="I750" s="203"/>
      <c r="J750" s="203"/>
      <c r="K750" s="203"/>
    </row>
    <row r="751" spans="3:11" ht="15.75" customHeight="1">
      <c r="C751" s="203"/>
      <c r="D751" s="203"/>
      <c r="E751" s="203"/>
      <c r="F751" s="203"/>
      <c r="G751" s="203"/>
      <c r="H751" s="203"/>
      <c r="I751" s="203"/>
      <c r="J751" s="203"/>
      <c r="K751" s="203"/>
    </row>
    <row r="752" spans="3:11" ht="15.75" customHeight="1">
      <c r="C752" s="203"/>
      <c r="D752" s="203"/>
      <c r="E752" s="203"/>
      <c r="F752" s="203"/>
      <c r="G752" s="203"/>
      <c r="H752" s="203"/>
      <c r="I752" s="203"/>
      <c r="J752" s="203"/>
      <c r="K752" s="203"/>
    </row>
    <row r="753" spans="3:11" ht="15.75" customHeight="1">
      <c r="C753" s="203"/>
      <c r="D753" s="203"/>
      <c r="E753" s="203"/>
      <c r="F753" s="203"/>
      <c r="G753" s="203"/>
      <c r="H753" s="203"/>
      <c r="I753" s="203"/>
      <c r="J753" s="203"/>
      <c r="K753" s="203"/>
    </row>
    <row r="754" spans="3:11" ht="15.75" customHeight="1">
      <c r="C754" s="203"/>
      <c r="D754" s="203"/>
      <c r="E754" s="203"/>
      <c r="F754" s="203"/>
      <c r="G754" s="203"/>
      <c r="H754" s="203"/>
      <c r="I754" s="203"/>
      <c r="J754" s="203"/>
      <c r="K754" s="203"/>
    </row>
    <row r="755" spans="3:11" ht="15.75" customHeight="1">
      <c r="C755" s="203"/>
      <c r="D755" s="203"/>
      <c r="E755" s="203"/>
      <c r="F755" s="203"/>
      <c r="G755" s="203"/>
      <c r="H755" s="203"/>
      <c r="I755" s="203"/>
      <c r="J755" s="203"/>
      <c r="K755" s="203"/>
    </row>
    <row r="756" spans="3:11" ht="15.75" customHeight="1">
      <c r="C756" s="203"/>
      <c r="D756" s="203"/>
      <c r="E756" s="203"/>
      <c r="F756" s="203"/>
      <c r="G756" s="203"/>
      <c r="H756" s="203"/>
      <c r="I756" s="203"/>
      <c r="J756" s="203"/>
      <c r="K756" s="203"/>
    </row>
    <row r="757" spans="3:11" ht="15.75" customHeight="1">
      <c r="C757" s="203"/>
      <c r="D757" s="203"/>
      <c r="E757" s="203"/>
      <c r="F757" s="203"/>
      <c r="G757" s="203"/>
      <c r="H757" s="203"/>
      <c r="I757" s="203"/>
      <c r="J757" s="203"/>
      <c r="K757" s="203"/>
    </row>
    <row r="758" spans="3:11" ht="15.75" customHeight="1">
      <c r="C758" s="203"/>
      <c r="D758" s="203"/>
      <c r="E758" s="203"/>
      <c r="F758" s="203"/>
      <c r="G758" s="203"/>
      <c r="H758" s="203"/>
      <c r="I758" s="203"/>
      <c r="J758" s="203"/>
      <c r="K758" s="203"/>
    </row>
    <row r="759" spans="3:11" ht="15.75" customHeight="1">
      <c r="C759" s="203"/>
      <c r="D759" s="203"/>
      <c r="E759" s="203"/>
      <c r="F759" s="203"/>
      <c r="G759" s="203"/>
      <c r="H759" s="203"/>
      <c r="I759" s="203"/>
      <c r="J759" s="203"/>
      <c r="K759" s="203"/>
    </row>
    <row r="760" spans="3:11" ht="15.75" customHeight="1">
      <c r="C760" s="203"/>
      <c r="D760" s="203"/>
      <c r="E760" s="203"/>
      <c r="F760" s="203"/>
      <c r="G760" s="203"/>
      <c r="H760" s="203"/>
      <c r="I760" s="203"/>
      <c r="J760" s="203"/>
      <c r="K760" s="203"/>
    </row>
    <row r="761" spans="3:11" ht="15.75" customHeight="1">
      <c r="C761" s="203"/>
      <c r="D761" s="203"/>
      <c r="E761" s="203"/>
      <c r="F761" s="203"/>
      <c r="G761" s="203"/>
      <c r="H761" s="203"/>
      <c r="I761" s="203"/>
      <c r="J761" s="203"/>
      <c r="K761" s="203"/>
    </row>
    <row r="762" spans="3:11" ht="15.75" customHeight="1">
      <c r="C762" s="203"/>
      <c r="D762" s="203"/>
      <c r="E762" s="203"/>
      <c r="F762" s="203"/>
      <c r="G762" s="203"/>
      <c r="H762" s="203"/>
      <c r="I762" s="203"/>
      <c r="J762" s="203"/>
      <c r="K762" s="203"/>
    </row>
    <row r="763" spans="3:11" ht="15.75" customHeight="1">
      <c r="C763" s="203"/>
      <c r="D763" s="203"/>
      <c r="E763" s="203"/>
      <c r="F763" s="203"/>
      <c r="G763" s="203"/>
      <c r="H763" s="203"/>
      <c r="I763" s="203"/>
      <c r="J763" s="203"/>
      <c r="K763" s="203"/>
    </row>
    <row r="764" spans="3:11" ht="15.75" customHeight="1">
      <c r="C764" s="203"/>
      <c r="D764" s="203"/>
      <c r="E764" s="203"/>
      <c r="F764" s="203"/>
      <c r="G764" s="203"/>
      <c r="H764" s="203"/>
      <c r="I764" s="203"/>
      <c r="J764" s="203"/>
      <c r="K764" s="203"/>
    </row>
    <row r="765" spans="3:11" ht="15.75" customHeight="1">
      <c r="C765" s="203"/>
      <c r="D765" s="203"/>
      <c r="E765" s="203"/>
      <c r="F765" s="203"/>
      <c r="G765" s="203"/>
      <c r="H765" s="203"/>
      <c r="I765" s="203"/>
      <c r="J765" s="203"/>
      <c r="K765" s="203"/>
    </row>
    <row r="766" spans="3:11" ht="15.75" customHeight="1">
      <c r="C766" s="203"/>
      <c r="D766" s="203"/>
      <c r="E766" s="203"/>
      <c r="F766" s="203"/>
      <c r="G766" s="203"/>
      <c r="H766" s="203"/>
      <c r="I766" s="203"/>
      <c r="J766" s="203"/>
      <c r="K766" s="203"/>
    </row>
    <row r="767" spans="3:11" ht="15.75" customHeight="1">
      <c r="C767" s="203"/>
      <c r="D767" s="203"/>
      <c r="E767" s="203"/>
      <c r="F767" s="203"/>
      <c r="G767" s="203"/>
      <c r="H767" s="203"/>
      <c r="I767" s="203"/>
      <c r="J767" s="203"/>
      <c r="K767" s="203"/>
    </row>
    <row r="768" spans="3:11" ht="15.75" customHeight="1">
      <c r="C768" s="203"/>
      <c r="D768" s="203"/>
      <c r="E768" s="203"/>
      <c r="F768" s="203"/>
      <c r="G768" s="203"/>
      <c r="H768" s="203"/>
      <c r="I768" s="203"/>
      <c r="J768" s="203"/>
      <c r="K768" s="203"/>
    </row>
    <row r="769" spans="3:11" ht="15.75" customHeight="1">
      <c r="C769" s="203"/>
      <c r="D769" s="203"/>
      <c r="E769" s="203"/>
      <c r="F769" s="203"/>
      <c r="G769" s="203"/>
      <c r="H769" s="203"/>
      <c r="I769" s="203"/>
      <c r="J769" s="203"/>
      <c r="K769" s="203"/>
    </row>
    <row r="770" spans="3:11" ht="15.75" customHeight="1">
      <c r="C770" s="203"/>
      <c r="D770" s="203"/>
      <c r="E770" s="203"/>
      <c r="F770" s="203"/>
      <c r="G770" s="203"/>
      <c r="H770" s="203"/>
      <c r="I770" s="203"/>
      <c r="J770" s="203"/>
      <c r="K770" s="203"/>
    </row>
    <row r="771" spans="3:11" ht="15.75" customHeight="1">
      <c r="C771" s="203"/>
      <c r="D771" s="203"/>
      <c r="E771" s="203"/>
      <c r="F771" s="203"/>
      <c r="G771" s="203"/>
      <c r="H771" s="203"/>
      <c r="I771" s="203"/>
      <c r="J771" s="203"/>
      <c r="K771" s="203"/>
    </row>
    <row r="772" spans="3:11" ht="15.75" customHeight="1">
      <c r="C772" s="203"/>
      <c r="D772" s="203"/>
      <c r="E772" s="203"/>
      <c r="F772" s="203"/>
      <c r="G772" s="203"/>
      <c r="H772" s="203"/>
      <c r="I772" s="203"/>
      <c r="J772" s="203"/>
      <c r="K772" s="203"/>
    </row>
    <row r="773" spans="3:11" ht="15.75" customHeight="1">
      <c r="C773" s="203"/>
      <c r="D773" s="203"/>
      <c r="E773" s="203"/>
      <c r="F773" s="203"/>
      <c r="G773" s="203"/>
      <c r="H773" s="203"/>
      <c r="I773" s="203"/>
      <c r="J773" s="203"/>
      <c r="K773" s="203"/>
    </row>
    <row r="774" spans="3:11" ht="15.75" customHeight="1">
      <c r="C774" s="203"/>
      <c r="D774" s="203"/>
      <c r="E774" s="203"/>
      <c r="F774" s="203"/>
      <c r="G774" s="203"/>
      <c r="H774" s="203"/>
      <c r="I774" s="203"/>
      <c r="J774" s="203"/>
      <c r="K774" s="203"/>
    </row>
    <row r="775" spans="3:11" ht="15.75" customHeight="1">
      <c r="C775" s="203"/>
      <c r="D775" s="203"/>
      <c r="E775" s="203"/>
      <c r="F775" s="203"/>
      <c r="G775" s="203"/>
      <c r="H775" s="203"/>
      <c r="I775" s="203"/>
      <c r="J775" s="203"/>
      <c r="K775" s="203"/>
    </row>
    <row r="776" spans="3:11" ht="15.75" customHeight="1">
      <c r="C776" s="203"/>
      <c r="D776" s="203"/>
      <c r="E776" s="203"/>
      <c r="F776" s="203"/>
      <c r="G776" s="203"/>
      <c r="H776" s="203"/>
      <c r="I776" s="203"/>
      <c r="J776" s="203"/>
      <c r="K776" s="203"/>
    </row>
    <row r="777" spans="3:11" ht="15.75" customHeight="1">
      <c r="C777" s="203"/>
      <c r="D777" s="203"/>
      <c r="E777" s="203"/>
      <c r="F777" s="203"/>
      <c r="G777" s="203"/>
      <c r="H777" s="203"/>
      <c r="I777" s="203"/>
      <c r="J777" s="203"/>
      <c r="K777" s="203"/>
    </row>
    <row r="778" spans="3:11" ht="15.75" customHeight="1">
      <c r="C778" s="203"/>
      <c r="D778" s="203"/>
      <c r="E778" s="203"/>
      <c r="F778" s="203"/>
      <c r="G778" s="203"/>
      <c r="H778" s="203"/>
      <c r="I778" s="203"/>
      <c r="J778" s="203"/>
      <c r="K778" s="203"/>
    </row>
    <row r="779" spans="3:11" ht="15.75" customHeight="1">
      <c r="C779" s="203"/>
      <c r="D779" s="203"/>
      <c r="E779" s="203"/>
      <c r="F779" s="203"/>
      <c r="G779" s="203"/>
      <c r="H779" s="203"/>
      <c r="I779" s="203"/>
      <c r="J779" s="203"/>
      <c r="K779" s="203"/>
    </row>
    <row r="780" spans="3:11" ht="15.75" customHeight="1">
      <c r="C780" s="203"/>
      <c r="D780" s="203"/>
      <c r="E780" s="203"/>
      <c r="F780" s="203"/>
      <c r="G780" s="203"/>
      <c r="H780" s="203"/>
      <c r="I780" s="203"/>
      <c r="J780" s="203"/>
      <c r="K780" s="203"/>
    </row>
    <row r="781" spans="3:11" ht="15.75" customHeight="1">
      <c r="C781" s="203"/>
      <c r="D781" s="203"/>
      <c r="E781" s="203"/>
      <c r="F781" s="203"/>
      <c r="G781" s="203"/>
      <c r="H781" s="203"/>
      <c r="I781" s="203"/>
      <c r="J781" s="203"/>
      <c r="K781" s="203"/>
    </row>
    <row r="782" spans="3:11" ht="15.75" customHeight="1">
      <c r="C782" s="203"/>
      <c r="D782" s="203"/>
      <c r="E782" s="203"/>
      <c r="F782" s="203"/>
      <c r="G782" s="203"/>
      <c r="H782" s="203"/>
      <c r="I782" s="203"/>
      <c r="J782" s="203"/>
      <c r="K782" s="203"/>
    </row>
    <row r="783" spans="3:11" ht="15.75" customHeight="1">
      <c r="C783" s="203"/>
      <c r="D783" s="203"/>
      <c r="E783" s="203"/>
      <c r="F783" s="203"/>
      <c r="G783" s="203"/>
      <c r="H783" s="203"/>
      <c r="I783" s="203"/>
      <c r="J783" s="203"/>
      <c r="K783" s="203"/>
    </row>
    <row r="784" spans="3:11" ht="15.75" customHeight="1">
      <c r="C784" s="203"/>
      <c r="D784" s="203"/>
      <c r="E784" s="203"/>
      <c r="F784" s="203"/>
      <c r="G784" s="203"/>
      <c r="H784" s="203"/>
      <c r="I784" s="203"/>
      <c r="J784" s="203"/>
      <c r="K784" s="203"/>
    </row>
    <row r="785" spans="3:11" ht="15.75" customHeight="1">
      <c r="C785" s="203"/>
      <c r="D785" s="203"/>
      <c r="E785" s="203"/>
      <c r="F785" s="203"/>
      <c r="G785" s="203"/>
      <c r="H785" s="203"/>
      <c r="I785" s="203"/>
      <c r="J785" s="203"/>
      <c r="K785" s="203"/>
    </row>
    <row r="786" spans="3:11" ht="15.75" customHeight="1">
      <c r="C786" s="203"/>
      <c r="D786" s="203"/>
      <c r="E786" s="203"/>
      <c r="F786" s="203"/>
      <c r="G786" s="203"/>
      <c r="H786" s="203"/>
      <c r="I786" s="203"/>
      <c r="J786" s="203"/>
      <c r="K786" s="203"/>
    </row>
    <row r="787" spans="3:11" ht="15.75" customHeight="1">
      <c r="C787" s="203"/>
      <c r="D787" s="203"/>
      <c r="E787" s="203"/>
      <c r="F787" s="203"/>
      <c r="G787" s="203"/>
      <c r="H787" s="203"/>
      <c r="I787" s="203"/>
      <c r="J787" s="203"/>
      <c r="K787" s="203"/>
    </row>
    <row r="788" spans="3:11" ht="15.75" customHeight="1">
      <c r="C788" s="203"/>
      <c r="D788" s="203"/>
      <c r="E788" s="203"/>
      <c r="F788" s="203"/>
      <c r="G788" s="203"/>
      <c r="H788" s="203"/>
      <c r="I788" s="203"/>
      <c r="J788" s="203"/>
      <c r="K788" s="203"/>
    </row>
    <row r="789" spans="3:11" ht="15.75" customHeight="1">
      <c r="C789" s="203"/>
      <c r="D789" s="203"/>
      <c r="E789" s="203"/>
      <c r="F789" s="203"/>
      <c r="G789" s="203"/>
      <c r="H789" s="203"/>
      <c r="I789" s="203"/>
      <c r="J789" s="203"/>
      <c r="K789" s="203"/>
    </row>
    <row r="790" spans="3:11" ht="15.75" customHeight="1">
      <c r="C790" s="203"/>
      <c r="D790" s="203"/>
      <c r="E790" s="203"/>
      <c r="F790" s="203"/>
      <c r="G790" s="203"/>
      <c r="H790" s="203"/>
      <c r="I790" s="203"/>
      <c r="J790" s="203"/>
      <c r="K790" s="203"/>
    </row>
    <row r="791" spans="3:11" ht="15.75" customHeight="1">
      <c r="C791" s="203"/>
      <c r="D791" s="203"/>
      <c r="E791" s="203"/>
      <c r="F791" s="203"/>
      <c r="G791" s="203"/>
      <c r="H791" s="203"/>
      <c r="I791" s="203"/>
      <c r="J791" s="203"/>
      <c r="K791" s="203"/>
    </row>
    <row r="792" spans="3:11" ht="15.75" customHeight="1">
      <c r="C792" s="203"/>
      <c r="D792" s="203"/>
      <c r="E792" s="203"/>
      <c r="F792" s="203"/>
      <c r="G792" s="203"/>
      <c r="H792" s="203"/>
      <c r="I792" s="203"/>
      <c r="J792" s="203"/>
      <c r="K792" s="203"/>
    </row>
    <row r="793" spans="3:11" ht="15.75" customHeight="1">
      <c r="C793" s="203"/>
      <c r="D793" s="203"/>
      <c r="E793" s="203"/>
      <c r="F793" s="203"/>
      <c r="G793" s="203"/>
      <c r="H793" s="203"/>
      <c r="I793" s="203"/>
      <c r="J793" s="203"/>
      <c r="K793" s="203"/>
    </row>
    <row r="794" spans="3:11" ht="15.75" customHeight="1">
      <c r="C794" s="203"/>
      <c r="D794" s="203"/>
      <c r="E794" s="203"/>
      <c r="F794" s="203"/>
      <c r="G794" s="203"/>
      <c r="H794" s="203"/>
      <c r="I794" s="203"/>
      <c r="J794" s="203"/>
      <c r="K794" s="203"/>
    </row>
    <row r="795" spans="3:11" ht="15.75" customHeight="1">
      <c r="C795" s="203"/>
      <c r="D795" s="203"/>
      <c r="E795" s="203"/>
      <c r="F795" s="203"/>
      <c r="G795" s="203"/>
      <c r="H795" s="203"/>
      <c r="I795" s="203"/>
      <c r="J795" s="203"/>
      <c r="K795" s="203"/>
    </row>
    <row r="796" spans="3:11" ht="15.75" customHeight="1">
      <c r="C796" s="203"/>
      <c r="D796" s="203"/>
      <c r="E796" s="203"/>
      <c r="F796" s="203"/>
      <c r="G796" s="203"/>
      <c r="H796" s="203"/>
      <c r="I796" s="203"/>
      <c r="J796" s="203"/>
      <c r="K796" s="203"/>
    </row>
    <row r="797" spans="3:11" ht="15.75" customHeight="1">
      <c r="C797" s="203"/>
      <c r="D797" s="203"/>
      <c r="E797" s="203"/>
      <c r="F797" s="203"/>
      <c r="G797" s="203"/>
      <c r="H797" s="203"/>
      <c r="I797" s="203"/>
      <c r="J797" s="203"/>
      <c r="K797" s="203"/>
    </row>
    <row r="798" spans="3:11" ht="15.75" customHeight="1">
      <c r="C798" s="203"/>
      <c r="D798" s="203"/>
      <c r="E798" s="203"/>
      <c r="F798" s="203"/>
      <c r="G798" s="203"/>
      <c r="H798" s="203"/>
      <c r="I798" s="203"/>
      <c r="J798" s="203"/>
      <c r="K798" s="203"/>
    </row>
    <row r="799" spans="3:11" ht="15.75" customHeight="1">
      <c r="C799" s="203"/>
      <c r="D799" s="203"/>
      <c r="E799" s="203"/>
      <c r="F799" s="203"/>
      <c r="G799" s="203"/>
      <c r="H799" s="203"/>
      <c r="I799" s="203"/>
      <c r="J799" s="203"/>
      <c r="K799" s="203"/>
    </row>
    <row r="800" spans="3:11" ht="15.75" customHeight="1">
      <c r="C800" s="203"/>
      <c r="D800" s="203"/>
      <c r="E800" s="203"/>
      <c r="F800" s="203"/>
      <c r="G800" s="203"/>
      <c r="H800" s="203"/>
      <c r="I800" s="203"/>
      <c r="J800" s="203"/>
      <c r="K800" s="203"/>
    </row>
    <row r="801" spans="3:11" ht="15.75" customHeight="1">
      <c r="C801" s="203"/>
      <c r="D801" s="203"/>
      <c r="E801" s="203"/>
      <c r="F801" s="203"/>
      <c r="G801" s="203"/>
      <c r="H801" s="203"/>
      <c r="I801" s="203"/>
      <c r="J801" s="203"/>
      <c r="K801" s="203"/>
    </row>
    <row r="802" spans="3:11" ht="15.75" customHeight="1">
      <c r="C802" s="203"/>
      <c r="D802" s="203"/>
      <c r="E802" s="203"/>
      <c r="F802" s="203"/>
      <c r="G802" s="203"/>
      <c r="H802" s="203"/>
      <c r="I802" s="203"/>
      <c r="J802" s="203"/>
      <c r="K802" s="203"/>
    </row>
    <row r="803" spans="3:11" ht="15.75" customHeight="1">
      <c r="C803" s="203"/>
      <c r="D803" s="203"/>
      <c r="E803" s="203"/>
      <c r="F803" s="203"/>
      <c r="G803" s="203"/>
      <c r="H803" s="203"/>
      <c r="I803" s="203"/>
      <c r="J803" s="203"/>
      <c r="K803" s="203"/>
    </row>
    <row r="804" spans="3:11" ht="15.75" customHeight="1">
      <c r="C804" s="203"/>
      <c r="D804" s="203"/>
      <c r="E804" s="203"/>
      <c r="F804" s="203"/>
      <c r="G804" s="203"/>
      <c r="H804" s="203"/>
      <c r="I804" s="203"/>
      <c r="J804" s="203"/>
      <c r="K804" s="203"/>
    </row>
    <row r="805" spans="3:11" ht="15.75" customHeight="1">
      <c r="C805" s="203"/>
      <c r="D805" s="203"/>
      <c r="E805" s="203"/>
      <c r="F805" s="203"/>
      <c r="G805" s="203"/>
      <c r="H805" s="203"/>
      <c r="I805" s="203"/>
      <c r="J805" s="203"/>
      <c r="K805" s="203"/>
    </row>
    <row r="806" spans="3:11" ht="15.75" customHeight="1">
      <c r="C806" s="203"/>
      <c r="D806" s="203"/>
      <c r="E806" s="203"/>
      <c r="F806" s="203"/>
      <c r="G806" s="203"/>
      <c r="H806" s="203"/>
      <c r="I806" s="203"/>
      <c r="J806" s="203"/>
      <c r="K806" s="203"/>
    </row>
    <row r="807" spans="3:11" ht="15.75" customHeight="1">
      <c r="C807" s="203"/>
      <c r="D807" s="203"/>
      <c r="E807" s="203"/>
      <c r="F807" s="203"/>
      <c r="G807" s="203"/>
      <c r="H807" s="203"/>
      <c r="I807" s="203"/>
      <c r="J807" s="203"/>
      <c r="K807" s="203"/>
    </row>
    <row r="808" spans="3:11" ht="15.75" customHeight="1">
      <c r="C808" s="203"/>
      <c r="D808" s="203"/>
      <c r="E808" s="203"/>
      <c r="F808" s="203"/>
      <c r="G808" s="203"/>
      <c r="H808" s="203"/>
      <c r="I808" s="203"/>
      <c r="J808" s="203"/>
      <c r="K808" s="203"/>
    </row>
    <row r="809" spans="3:11" ht="15.75" customHeight="1">
      <c r="C809" s="203"/>
      <c r="D809" s="203"/>
      <c r="E809" s="203"/>
      <c r="F809" s="203"/>
      <c r="G809" s="203"/>
      <c r="H809" s="203"/>
      <c r="I809" s="203"/>
      <c r="J809" s="203"/>
      <c r="K809" s="203"/>
    </row>
    <row r="810" spans="3:11" ht="15.75" customHeight="1">
      <c r="C810" s="203"/>
      <c r="D810" s="203"/>
      <c r="E810" s="203"/>
      <c r="F810" s="203"/>
      <c r="G810" s="203"/>
      <c r="H810" s="203"/>
      <c r="I810" s="203"/>
      <c r="J810" s="203"/>
      <c r="K810" s="203"/>
    </row>
    <row r="811" spans="3:11" ht="15.75" customHeight="1">
      <c r="C811" s="203"/>
      <c r="D811" s="203"/>
      <c r="E811" s="203"/>
      <c r="F811" s="203"/>
      <c r="G811" s="203"/>
      <c r="H811" s="203"/>
      <c r="I811" s="203"/>
      <c r="J811" s="203"/>
      <c r="K811" s="203"/>
    </row>
    <row r="812" spans="3:11" ht="15.75" customHeight="1">
      <c r="C812" s="203"/>
      <c r="D812" s="203"/>
      <c r="E812" s="203"/>
      <c r="F812" s="203"/>
      <c r="G812" s="203"/>
      <c r="H812" s="203"/>
      <c r="I812" s="203"/>
      <c r="J812" s="203"/>
      <c r="K812" s="203"/>
    </row>
    <row r="813" spans="3:11" ht="15.75" customHeight="1">
      <c r="C813" s="203"/>
      <c r="D813" s="203"/>
      <c r="E813" s="203"/>
      <c r="F813" s="203"/>
      <c r="G813" s="203"/>
      <c r="H813" s="203"/>
      <c r="I813" s="203"/>
      <c r="J813" s="203"/>
      <c r="K813" s="203"/>
    </row>
    <row r="814" spans="3:11" ht="15.75" customHeight="1">
      <c r="C814" s="203"/>
      <c r="D814" s="203"/>
      <c r="E814" s="203"/>
      <c r="F814" s="203"/>
      <c r="G814" s="203"/>
      <c r="H814" s="203"/>
      <c r="I814" s="203"/>
      <c r="J814" s="203"/>
      <c r="K814" s="203"/>
    </row>
    <row r="815" spans="3:11" ht="15.75" customHeight="1">
      <c r="C815" s="203"/>
      <c r="D815" s="203"/>
      <c r="E815" s="203"/>
      <c r="F815" s="203"/>
      <c r="G815" s="203"/>
      <c r="H815" s="203"/>
      <c r="I815" s="203"/>
      <c r="J815" s="203"/>
      <c r="K815" s="203"/>
    </row>
    <row r="816" spans="3:11" ht="15.75" customHeight="1">
      <c r="C816" s="203"/>
      <c r="D816" s="203"/>
      <c r="E816" s="203"/>
      <c r="F816" s="203"/>
      <c r="G816" s="203"/>
      <c r="H816" s="203"/>
      <c r="I816" s="203"/>
      <c r="J816" s="203"/>
      <c r="K816" s="203"/>
    </row>
    <row r="817" spans="3:11" ht="15.75" customHeight="1">
      <c r="C817" s="203"/>
      <c r="D817" s="203"/>
      <c r="E817" s="203"/>
      <c r="F817" s="203"/>
      <c r="G817" s="203"/>
      <c r="H817" s="203"/>
      <c r="I817" s="203"/>
      <c r="J817" s="203"/>
      <c r="K817" s="203"/>
    </row>
    <row r="818" spans="3:11" ht="15.75" customHeight="1">
      <c r="C818" s="203"/>
      <c r="D818" s="203"/>
      <c r="E818" s="203"/>
      <c r="F818" s="203"/>
      <c r="G818" s="203"/>
      <c r="H818" s="203"/>
      <c r="I818" s="203"/>
      <c r="J818" s="203"/>
      <c r="K818" s="203"/>
    </row>
    <row r="819" spans="3:11" ht="15.75" customHeight="1">
      <c r="C819" s="203"/>
      <c r="D819" s="203"/>
      <c r="E819" s="203"/>
      <c r="F819" s="203"/>
      <c r="G819" s="203"/>
      <c r="H819" s="203"/>
      <c r="I819" s="203"/>
      <c r="J819" s="203"/>
      <c r="K819" s="203"/>
    </row>
    <row r="820" spans="3:11" ht="15.75" customHeight="1">
      <c r="C820" s="203"/>
      <c r="D820" s="203"/>
      <c r="E820" s="203"/>
      <c r="F820" s="203"/>
      <c r="G820" s="203"/>
      <c r="H820" s="203"/>
      <c r="I820" s="203"/>
      <c r="J820" s="203"/>
      <c r="K820" s="203"/>
    </row>
    <row r="821" spans="3:11" ht="15.75" customHeight="1">
      <c r="C821" s="203"/>
      <c r="D821" s="203"/>
      <c r="E821" s="203"/>
      <c r="F821" s="203"/>
      <c r="G821" s="203"/>
      <c r="H821" s="203"/>
      <c r="I821" s="203"/>
      <c r="J821" s="203"/>
      <c r="K821" s="203"/>
    </row>
    <row r="822" spans="3:11" ht="15.75" customHeight="1">
      <c r="C822" s="203"/>
      <c r="D822" s="203"/>
      <c r="E822" s="203"/>
      <c r="F822" s="203"/>
      <c r="G822" s="203"/>
      <c r="H822" s="203"/>
      <c r="I822" s="203"/>
      <c r="J822" s="203"/>
      <c r="K822" s="203"/>
    </row>
    <row r="823" spans="3:11" ht="15.75" customHeight="1">
      <c r="C823" s="203"/>
      <c r="D823" s="203"/>
      <c r="E823" s="203"/>
      <c r="F823" s="203"/>
      <c r="G823" s="203"/>
      <c r="H823" s="203"/>
      <c r="I823" s="203"/>
      <c r="J823" s="203"/>
      <c r="K823" s="203"/>
    </row>
    <row r="824" spans="3:11" ht="15.75" customHeight="1">
      <c r="C824" s="203"/>
      <c r="D824" s="203"/>
      <c r="E824" s="203"/>
      <c r="F824" s="203"/>
      <c r="G824" s="203"/>
      <c r="H824" s="203"/>
      <c r="I824" s="203"/>
      <c r="J824" s="203"/>
      <c r="K824" s="203"/>
    </row>
    <row r="825" spans="3:11" ht="15.75" customHeight="1">
      <c r="C825" s="203"/>
      <c r="D825" s="203"/>
      <c r="E825" s="203"/>
      <c r="F825" s="203"/>
      <c r="G825" s="203"/>
      <c r="H825" s="203"/>
      <c r="I825" s="203"/>
      <c r="J825" s="203"/>
      <c r="K825" s="203"/>
    </row>
    <row r="826" spans="3:11" ht="15.75" customHeight="1">
      <c r="C826" s="203"/>
      <c r="D826" s="203"/>
      <c r="E826" s="203"/>
      <c r="F826" s="203"/>
      <c r="G826" s="203"/>
      <c r="H826" s="203"/>
      <c r="I826" s="203"/>
      <c r="J826" s="203"/>
      <c r="K826" s="203"/>
    </row>
    <row r="827" spans="3:11" ht="15.75" customHeight="1">
      <c r="C827" s="203"/>
      <c r="D827" s="203"/>
      <c r="E827" s="203"/>
      <c r="F827" s="203"/>
      <c r="G827" s="203"/>
      <c r="H827" s="203"/>
      <c r="I827" s="203"/>
      <c r="J827" s="203"/>
      <c r="K827" s="203"/>
    </row>
    <row r="828" spans="3:11" ht="15.75" customHeight="1">
      <c r="C828" s="203"/>
      <c r="D828" s="203"/>
      <c r="E828" s="203"/>
      <c r="F828" s="203"/>
      <c r="G828" s="203"/>
      <c r="H828" s="203"/>
      <c r="I828" s="203"/>
      <c r="J828" s="203"/>
      <c r="K828" s="203"/>
    </row>
    <row r="829" spans="3:11" ht="15.75" customHeight="1">
      <c r="C829" s="203"/>
      <c r="D829" s="203"/>
      <c r="E829" s="203"/>
      <c r="F829" s="203"/>
      <c r="G829" s="203"/>
      <c r="H829" s="203"/>
      <c r="I829" s="203"/>
      <c r="J829" s="203"/>
      <c r="K829" s="203"/>
    </row>
    <row r="830" spans="3:11" ht="15.75" customHeight="1">
      <c r="C830" s="203"/>
      <c r="D830" s="203"/>
      <c r="E830" s="203"/>
      <c r="F830" s="203"/>
      <c r="G830" s="203"/>
      <c r="H830" s="203"/>
      <c r="I830" s="203"/>
      <c r="J830" s="203"/>
      <c r="K830" s="203"/>
    </row>
    <row r="831" spans="3:11" ht="15.75" customHeight="1">
      <c r="C831" s="203"/>
      <c r="D831" s="203"/>
      <c r="E831" s="203"/>
      <c r="F831" s="203"/>
      <c r="G831" s="203"/>
      <c r="H831" s="203"/>
      <c r="I831" s="203"/>
      <c r="J831" s="203"/>
      <c r="K831" s="203"/>
    </row>
    <row r="832" spans="3:11" ht="15.75" customHeight="1">
      <c r="C832" s="203"/>
      <c r="D832" s="203"/>
      <c r="E832" s="203"/>
      <c r="F832" s="203"/>
      <c r="G832" s="203"/>
      <c r="H832" s="203"/>
      <c r="I832" s="203"/>
      <c r="J832" s="203"/>
      <c r="K832" s="203"/>
    </row>
    <row r="833" spans="3:11" ht="15.75" customHeight="1">
      <c r="C833" s="203"/>
      <c r="D833" s="203"/>
      <c r="E833" s="203"/>
      <c r="F833" s="203"/>
      <c r="G833" s="203"/>
      <c r="H833" s="203"/>
      <c r="I833" s="203"/>
      <c r="J833" s="203"/>
      <c r="K833" s="203"/>
    </row>
    <row r="834" spans="3:11" ht="15.75" customHeight="1">
      <c r="C834" s="203"/>
      <c r="D834" s="203"/>
      <c r="E834" s="203"/>
      <c r="F834" s="203"/>
      <c r="G834" s="203"/>
      <c r="H834" s="203"/>
      <c r="I834" s="203"/>
      <c r="J834" s="203"/>
      <c r="K834" s="203"/>
    </row>
    <row r="835" spans="3:11" ht="15.75" customHeight="1">
      <c r="C835" s="203"/>
      <c r="D835" s="203"/>
      <c r="E835" s="203"/>
      <c r="F835" s="203"/>
      <c r="G835" s="203"/>
      <c r="H835" s="203"/>
      <c r="I835" s="203"/>
      <c r="J835" s="203"/>
      <c r="K835" s="203"/>
    </row>
    <row r="836" spans="3:11" ht="15.75" customHeight="1">
      <c r="C836" s="203"/>
      <c r="D836" s="203"/>
      <c r="E836" s="203"/>
      <c r="F836" s="203"/>
      <c r="G836" s="203"/>
      <c r="H836" s="203"/>
      <c r="I836" s="203"/>
      <c r="J836" s="203"/>
      <c r="K836" s="203"/>
    </row>
    <row r="837" spans="3:11" ht="15.75" customHeight="1">
      <c r="C837" s="203"/>
      <c r="D837" s="203"/>
      <c r="E837" s="203"/>
      <c r="F837" s="203"/>
      <c r="G837" s="203"/>
      <c r="H837" s="203"/>
      <c r="I837" s="203"/>
      <c r="J837" s="203"/>
      <c r="K837" s="203"/>
    </row>
    <row r="838" spans="3:11" ht="15.75" customHeight="1">
      <c r="C838" s="203"/>
      <c r="D838" s="203"/>
      <c r="E838" s="203"/>
      <c r="F838" s="203"/>
      <c r="G838" s="203"/>
      <c r="H838" s="203"/>
      <c r="I838" s="203"/>
      <c r="J838" s="203"/>
      <c r="K838" s="203"/>
    </row>
    <row r="839" spans="3:11" ht="15.75" customHeight="1">
      <c r="C839" s="203"/>
      <c r="D839" s="203"/>
      <c r="E839" s="203"/>
      <c r="F839" s="203"/>
      <c r="G839" s="203"/>
      <c r="H839" s="203"/>
      <c r="I839" s="203"/>
      <c r="J839" s="203"/>
      <c r="K839" s="203"/>
    </row>
    <row r="840" spans="3:11" ht="15.75" customHeight="1">
      <c r="C840" s="203"/>
      <c r="D840" s="203"/>
      <c r="E840" s="203"/>
      <c r="F840" s="203"/>
      <c r="G840" s="203"/>
      <c r="H840" s="203"/>
      <c r="I840" s="203"/>
      <c r="J840" s="203"/>
      <c r="K840" s="203"/>
    </row>
    <row r="841" spans="3:11" ht="15.75" customHeight="1">
      <c r="C841" s="203"/>
      <c r="D841" s="203"/>
      <c r="E841" s="203"/>
      <c r="F841" s="203"/>
      <c r="G841" s="203"/>
      <c r="H841" s="203"/>
      <c r="I841" s="203"/>
      <c r="J841" s="203"/>
      <c r="K841" s="203"/>
    </row>
    <row r="842" spans="3:11" ht="15.75" customHeight="1">
      <c r="C842" s="203"/>
      <c r="D842" s="203"/>
      <c r="E842" s="203"/>
      <c r="F842" s="203"/>
      <c r="G842" s="203"/>
      <c r="H842" s="203"/>
      <c r="I842" s="203"/>
      <c r="J842" s="203"/>
      <c r="K842" s="203"/>
    </row>
    <row r="843" spans="3:11" ht="15.75" customHeight="1">
      <c r="C843" s="203"/>
      <c r="D843" s="203"/>
      <c r="E843" s="203"/>
      <c r="F843" s="203"/>
      <c r="G843" s="203"/>
      <c r="H843" s="203"/>
      <c r="I843" s="203"/>
      <c r="J843" s="203"/>
      <c r="K843" s="203"/>
    </row>
    <row r="844" spans="3:11" ht="15.75" customHeight="1">
      <c r="C844" s="203"/>
      <c r="D844" s="203"/>
      <c r="E844" s="203"/>
      <c r="F844" s="203"/>
      <c r="G844" s="203"/>
      <c r="H844" s="203"/>
      <c r="I844" s="203"/>
      <c r="J844" s="203"/>
      <c r="K844" s="203"/>
    </row>
    <row r="845" spans="3:11" ht="15.75" customHeight="1">
      <c r="C845" s="203"/>
      <c r="D845" s="203"/>
      <c r="E845" s="203"/>
      <c r="F845" s="203"/>
      <c r="G845" s="203"/>
      <c r="H845" s="203"/>
      <c r="I845" s="203"/>
      <c r="J845" s="203"/>
      <c r="K845" s="203"/>
    </row>
    <row r="846" spans="3:11" ht="15.75" customHeight="1">
      <c r="C846" s="203"/>
      <c r="D846" s="203"/>
      <c r="E846" s="203"/>
      <c r="F846" s="203"/>
      <c r="G846" s="203"/>
      <c r="H846" s="203"/>
      <c r="I846" s="203"/>
      <c r="J846" s="203"/>
      <c r="K846" s="203"/>
    </row>
    <row r="847" spans="3:11" ht="15.75" customHeight="1">
      <c r="C847" s="203"/>
      <c r="D847" s="203"/>
      <c r="E847" s="203"/>
      <c r="F847" s="203"/>
      <c r="G847" s="203"/>
      <c r="H847" s="203"/>
      <c r="I847" s="203"/>
      <c r="J847" s="203"/>
      <c r="K847" s="203"/>
    </row>
    <row r="848" spans="3:11" ht="15.75" customHeight="1">
      <c r="C848" s="203"/>
      <c r="D848" s="203"/>
      <c r="E848" s="203"/>
      <c r="F848" s="203"/>
      <c r="G848" s="203"/>
      <c r="H848" s="203"/>
      <c r="I848" s="203"/>
      <c r="J848" s="203"/>
      <c r="K848" s="203"/>
    </row>
    <row r="849" spans="3:11" ht="15.75" customHeight="1">
      <c r="C849" s="203"/>
      <c r="D849" s="203"/>
      <c r="E849" s="203"/>
      <c r="F849" s="203"/>
      <c r="G849" s="203"/>
      <c r="H849" s="203"/>
      <c r="I849" s="203"/>
      <c r="J849" s="203"/>
      <c r="K849" s="203"/>
    </row>
    <row r="850" spans="3:11" ht="15.75" customHeight="1">
      <c r="C850" s="203"/>
      <c r="D850" s="203"/>
      <c r="E850" s="203"/>
      <c r="F850" s="203"/>
      <c r="G850" s="203"/>
      <c r="H850" s="203"/>
      <c r="I850" s="203"/>
      <c r="J850" s="203"/>
      <c r="K850" s="203"/>
    </row>
    <row r="851" spans="3:11" ht="15.75" customHeight="1">
      <c r="C851" s="203"/>
      <c r="D851" s="203"/>
      <c r="E851" s="203"/>
      <c r="F851" s="203"/>
      <c r="G851" s="203"/>
      <c r="H851" s="203"/>
      <c r="I851" s="203"/>
      <c r="J851" s="203"/>
      <c r="K851" s="203"/>
    </row>
    <row r="852" spans="3:11" ht="15.75" customHeight="1">
      <c r="C852" s="203"/>
      <c r="D852" s="203"/>
      <c r="E852" s="203"/>
      <c r="F852" s="203"/>
      <c r="G852" s="203"/>
      <c r="H852" s="203"/>
      <c r="I852" s="203"/>
      <c r="J852" s="203"/>
      <c r="K852" s="203"/>
    </row>
    <row r="853" spans="3:11" ht="15.75" customHeight="1">
      <c r="C853" s="203"/>
      <c r="D853" s="203"/>
      <c r="E853" s="203"/>
      <c r="F853" s="203"/>
      <c r="G853" s="203"/>
      <c r="H853" s="203"/>
      <c r="I853" s="203"/>
      <c r="J853" s="203"/>
      <c r="K853" s="203"/>
    </row>
    <row r="854" spans="3:11" ht="15.75" customHeight="1">
      <c r="C854" s="203"/>
      <c r="D854" s="203"/>
      <c r="E854" s="203"/>
      <c r="F854" s="203"/>
      <c r="G854" s="203"/>
      <c r="H854" s="203"/>
      <c r="I854" s="203"/>
      <c r="J854" s="203"/>
      <c r="K854" s="203"/>
    </row>
    <row r="855" spans="3:11" ht="15.75" customHeight="1">
      <c r="C855" s="203"/>
      <c r="D855" s="203"/>
      <c r="E855" s="203"/>
      <c r="F855" s="203"/>
      <c r="G855" s="203"/>
      <c r="H855" s="203"/>
      <c r="I855" s="203"/>
      <c r="J855" s="203"/>
      <c r="K855" s="203"/>
    </row>
    <row r="856" spans="3:11" ht="15.75" customHeight="1">
      <c r="C856" s="203"/>
      <c r="D856" s="203"/>
      <c r="E856" s="203"/>
      <c r="F856" s="203"/>
      <c r="G856" s="203"/>
      <c r="H856" s="203"/>
      <c r="I856" s="203"/>
      <c r="J856" s="203"/>
      <c r="K856" s="203"/>
    </row>
    <row r="857" spans="3:11" ht="15.75" customHeight="1">
      <c r="C857" s="203"/>
      <c r="D857" s="203"/>
      <c r="E857" s="203"/>
      <c r="F857" s="203"/>
      <c r="G857" s="203"/>
      <c r="H857" s="203"/>
      <c r="I857" s="203"/>
      <c r="J857" s="203"/>
      <c r="K857" s="203"/>
    </row>
    <row r="858" spans="3:11" ht="15.75" customHeight="1">
      <c r="C858" s="203"/>
      <c r="D858" s="203"/>
      <c r="E858" s="203"/>
      <c r="F858" s="203"/>
      <c r="G858" s="203"/>
      <c r="H858" s="203"/>
      <c r="I858" s="203"/>
      <c r="J858" s="203"/>
      <c r="K858" s="203"/>
    </row>
    <row r="859" spans="3:11" ht="15.75" customHeight="1">
      <c r="C859" s="203"/>
      <c r="D859" s="203"/>
      <c r="E859" s="203"/>
      <c r="F859" s="203"/>
      <c r="G859" s="203"/>
      <c r="H859" s="203"/>
      <c r="I859" s="203"/>
      <c r="J859" s="203"/>
      <c r="K859" s="203"/>
    </row>
    <row r="860" spans="3:11" ht="15.75" customHeight="1">
      <c r="C860" s="203"/>
      <c r="D860" s="203"/>
      <c r="E860" s="203"/>
      <c r="F860" s="203"/>
      <c r="G860" s="203"/>
      <c r="H860" s="203"/>
      <c r="I860" s="203"/>
      <c r="J860" s="203"/>
      <c r="K860" s="203"/>
    </row>
    <row r="861" spans="3:11" ht="15.75" customHeight="1">
      <c r="C861" s="203"/>
      <c r="D861" s="203"/>
      <c r="E861" s="203"/>
      <c r="F861" s="203"/>
      <c r="G861" s="203"/>
      <c r="H861" s="203"/>
      <c r="I861" s="203"/>
      <c r="J861" s="203"/>
      <c r="K861" s="203"/>
    </row>
    <row r="862" spans="3:11" ht="15.75" customHeight="1">
      <c r="C862" s="203"/>
      <c r="D862" s="203"/>
      <c r="E862" s="203"/>
      <c r="F862" s="203"/>
      <c r="G862" s="203"/>
      <c r="H862" s="203"/>
      <c r="I862" s="203"/>
      <c r="J862" s="203"/>
      <c r="K862" s="203"/>
    </row>
    <row r="863" spans="3:11" ht="15.75" customHeight="1">
      <c r="C863" s="203"/>
      <c r="D863" s="203"/>
      <c r="E863" s="203"/>
      <c r="F863" s="203"/>
      <c r="G863" s="203"/>
      <c r="H863" s="203"/>
      <c r="I863" s="203"/>
      <c r="J863" s="203"/>
      <c r="K863" s="203"/>
    </row>
    <row r="864" spans="3:11" ht="15.75" customHeight="1">
      <c r="C864" s="203"/>
      <c r="D864" s="203"/>
      <c r="E864" s="203"/>
      <c r="F864" s="203"/>
      <c r="G864" s="203"/>
      <c r="H864" s="203"/>
      <c r="I864" s="203"/>
      <c r="J864" s="203"/>
      <c r="K864" s="203"/>
    </row>
    <row r="865" spans="3:11" ht="15.75" customHeight="1">
      <c r="C865" s="203"/>
      <c r="D865" s="203"/>
      <c r="E865" s="203"/>
      <c r="F865" s="203"/>
      <c r="G865" s="203"/>
      <c r="H865" s="203"/>
      <c r="I865" s="203"/>
      <c r="J865" s="203"/>
      <c r="K865" s="203"/>
    </row>
    <row r="866" spans="3:11" ht="15.75" customHeight="1">
      <c r="C866" s="203"/>
      <c r="D866" s="203"/>
      <c r="E866" s="203"/>
      <c r="F866" s="203"/>
      <c r="G866" s="203"/>
      <c r="H866" s="203"/>
      <c r="I866" s="203"/>
      <c r="J866" s="203"/>
      <c r="K866" s="203"/>
    </row>
    <row r="867" spans="3:11" ht="15.75" customHeight="1">
      <c r="C867" s="203"/>
      <c r="D867" s="203"/>
      <c r="E867" s="203"/>
      <c r="F867" s="203"/>
      <c r="G867" s="203"/>
      <c r="H867" s="203"/>
      <c r="I867" s="203"/>
      <c r="J867" s="203"/>
      <c r="K867" s="203"/>
    </row>
    <row r="868" spans="3:11" ht="15.75" customHeight="1">
      <c r="C868" s="203"/>
      <c r="D868" s="203"/>
      <c r="E868" s="203"/>
      <c r="F868" s="203"/>
      <c r="G868" s="203"/>
      <c r="H868" s="203"/>
      <c r="I868" s="203"/>
      <c r="J868" s="203"/>
      <c r="K868" s="203"/>
    </row>
    <row r="869" spans="3:11" ht="15.75" customHeight="1">
      <c r="C869" s="203"/>
      <c r="D869" s="203"/>
      <c r="E869" s="203"/>
      <c r="F869" s="203"/>
      <c r="G869" s="203"/>
      <c r="H869" s="203"/>
      <c r="I869" s="203"/>
      <c r="J869" s="203"/>
      <c r="K869" s="203"/>
    </row>
    <row r="870" spans="3:11" ht="15.75" customHeight="1">
      <c r="C870" s="203"/>
      <c r="D870" s="203"/>
      <c r="E870" s="203"/>
      <c r="F870" s="203"/>
      <c r="G870" s="203"/>
      <c r="H870" s="203"/>
      <c r="I870" s="203"/>
      <c r="J870" s="203"/>
      <c r="K870" s="203"/>
    </row>
    <row r="871" spans="3:11" ht="15.75" customHeight="1">
      <c r="C871" s="203"/>
      <c r="D871" s="203"/>
      <c r="E871" s="203"/>
      <c r="F871" s="203"/>
      <c r="G871" s="203"/>
      <c r="H871" s="203"/>
      <c r="I871" s="203"/>
      <c r="J871" s="203"/>
      <c r="K871" s="203"/>
    </row>
    <row r="872" spans="3:11" ht="15.75" customHeight="1">
      <c r="C872" s="203"/>
      <c r="D872" s="203"/>
      <c r="E872" s="203"/>
      <c r="F872" s="203"/>
      <c r="G872" s="203"/>
      <c r="H872" s="203"/>
      <c r="I872" s="203"/>
      <c r="J872" s="203"/>
      <c r="K872" s="203"/>
    </row>
    <row r="873" spans="3:11" ht="15.75" customHeight="1">
      <c r="C873" s="203"/>
      <c r="D873" s="203"/>
      <c r="E873" s="203"/>
      <c r="F873" s="203"/>
      <c r="G873" s="203"/>
      <c r="H873" s="203"/>
      <c r="I873" s="203"/>
      <c r="J873" s="203"/>
      <c r="K873" s="203"/>
    </row>
    <row r="874" spans="3:11" ht="15.75" customHeight="1">
      <c r="C874" s="203"/>
      <c r="D874" s="203"/>
      <c r="E874" s="203"/>
      <c r="F874" s="203"/>
      <c r="G874" s="203"/>
      <c r="H874" s="203"/>
      <c r="I874" s="203"/>
      <c r="J874" s="203"/>
      <c r="K874" s="203"/>
    </row>
    <row r="875" spans="3:11" ht="15.75" customHeight="1">
      <c r="C875" s="203"/>
      <c r="D875" s="203"/>
      <c r="E875" s="203"/>
      <c r="F875" s="203"/>
      <c r="G875" s="203"/>
      <c r="H875" s="203"/>
      <c r="I875" s="203"/>
      <c r="J875" s="203"/>
      <c r="K875" s="203"/>
    </row>
    <row r="876" spans="3:11" ht="15.75" customHeight="1">
      <c r="C876" s="203"/>
      <c r="D876" s="203"/>
      <c r="E876" s="203"/>
      <c r="F876" s="203"/>
      <c r="G876" s="203"/>
      <c r="H876" s="203"/>
      <c r="I876" s="203"/>
      <c r="J876" s="203"/>
      <c r="K876" s="203"/>
    </row>
    <row r="877" spans="3:11" ht="15.75" customHeight="1">
      <c r="C877" s="203"/>
      <c r="D877" s="203"/>
      <c r="E877" s="203"/>
      <c r="F877" s="203"/>
      <c r="G877" s="203"/>
      <c r="H877" s="203"/>
      <c r="I877" s="203"/>
      <c r="J877" s="203"/>
      <c r="K877" s="203"/>
    </row>
    <row r="878" spans="3:11" ht="15.75" customHeight="1">
      <c r="C878" s="203"/>
      <c r="D878" s="203"/>
      <c r="E878" s="203"/>
      <c r="F878" s="203"/>
      <c r="G878" s="203"/>
      <c r="H878" s="203"/>
      <c r="I878" s="203"/>
      <c r="J878" s="203"/>
      <c r="K878" s="203"/>
    </row>
    <row r="879" spans="3:11" ht="15.75" customHeight="1">
      <c r="C879" s="203"/>
      <c r="D879" s="203"/>
      <c r="E879" s="203"/>
      <c r="F879" s="203"/>
      <c r="G879" s="203"/>
      <c r="H879" s="203"/>
      <c r="I879" s="203"/>
      <c r="J879" s="203"/>
      <c r="K879" s="203"/>
    </row>
    <row r="880" spans="3:11" ht="15.75" customHeight="1">
      <c r="C880" s="203"/>
      <c r="D880" s="203"/>
      <c r="E880" s="203"/>
      <c r="F880" s="203"/>
      <c r="G880" s="203"/>
      <c r="H880" s="203"/>
      <c r="I880" s="203"/>
      <c r="J880" s="203"/>
      <c r="K880" s="203"/>
    </row>
    <row r="881" spans="3:11" ht="15.75" customHeight="1">
      <c r="C881" s="203"/>
      <c r="D881" s="203"/>
      <c r="E881" s="203"/>
      <c r="F881" s="203"/>
      <c r="G881" s="203"/>
      <c r="H881" s="203"/>
      <c r="I881" s="203"/>
      <c r="J881" s="203"/>
      <c r="K881" s="203"/>
    </row>
    <row r="882" spans="3:11" ht="15.75" customHeight="1">
      <c r="C882" s="203"/>
      <c r="D882" s="203"/>
      <c r="E882" s="203"/>
      <c r="F882" s="203"/>
      <c r="G882" s="203"/>
      <c r="H882" s="203"/>
      <c r="I882" s="203"/>
      <c r="J882" s="203"/>
      <c r="K882" s="203"/>
    </row>
    <row r="883" spans="3:11" ht="15.75" customHeight="1">
      <c r="C883" s="203"/>
      <c r="D883" s="203"/>
      <c r="E883" s="203"/>
      <c r="F883" s="203"/>
      <c r="G883" s="203"/>
      <c r="H883" s="203"/>
      <c r="I883" s="203"/>
      <c r="J883" s="203"/>
      <c r="K883" s="203"/>
    </row>
    <row r="884" spans="3:11" ht="15.75" customHeight="1">
      <c r="C884" s="203"/>
      <c r="D884" s="203"/>
      <c r="E884" s="203"/>
      <c r="F884" s="203"/>
      <c r="G884" s="203"/>
      <c r="H884" s="203"/>
      <c r="I884" s="203"/>
      <c r="J884" s="203"/>
      <c r="K884" s="203"/>
    </row>
    <row r="885" spans="3:11" ht="15.75" customHeight="1">
      <c r="C885" s="203"/>
      <c r="D885" s="203"/>
      <c r="E885" s="203"/>
      <c r="F885" s="203"/>
      <c r="G885" s="203"/>
      <c r="H885" s="203"/>
      <c r="I885" s="203"/>
      <c r="J885" s="203"/>
      <c r="K885" s="203"/>
    </row>
    <row r="886" spans="3:11" ht="15.75" customHeight="1">
      <c r="C886" s="203"/>
      <c r="D886" s="203"/>
      <c r="E886" s="203"/>
      <c r="F886" s="203"/>
      <c r="G886" s="203"/>
      <c r="H886" s="203"/>
      <c r="I886" s="203"/>
      <c r="J886" s="203"/>
      <c r="K886" s="203"/>
    </row>
    <row r="887" spans="3:11" ht="15.75" customHeight="1">
      <c r="C887" s="203"/>
      <c r="D887" s="203"/>
      <c r="E887" s="203"/>
      <c r="F887" s="203"/>
      <c r="G887" s="203"/>
      <c r="H887" s="203"/>
      <c r="I887" s="203"/>
      <c r="J887" s="203"/>
      <c r="K887" s="203"/>
    </row>
    <row r="888" spans="3:11" ht="15.75" customHeight="1">
      <c r="C888" s="203"/>
      <c r="D888" s="203"/>
      <c r="E888" s="203"/>
      <c r="F888" s="203"/>
      <c r="G888" s="203"/>
      <c r="H888" s="203"/>
      <c r="I888" s="203"/>
      <c r="J888" s="203"/>
      <c r="K888" s="203"/>
    </row>
    <row r="889" spans="3:11" ht="15.75" customHeight="1">
      <c r="C889" s="203"/>
      <c r="D889" s="203"/>
      <c r="E889" s="203"/>
      <c r="F889" s="203"/>
      <c r="G889" s="203"/>
      <c r="H889" s="203"/>
      <c r="I889" s="203"/>
      <c r="J889" s="203"/>
      <c r="K889" s="203"/>
    </row>
    <row r="890" spans="3:11" ht="15.75" customHeight="1">
      <c r="C890" s="203"/>
      <c r="D890" s="203"/>
      <c r="E890" s="203"/>
      <c r="F890" s="203"/>
      <c r="G890" s="203"/>
      <c r="H890" s="203"/>
      <c r="I890" s="203"/>
      <c r="J890" s="203"/>
      <c r="K890" s="203"/>
    </row>
    <row r="891" spans="3:11" ht="15.75" customHeight="1">
      <c r="C891" s="203"/>
      <c r="D891" s="203"/>
      <c r="E891" s="203"/>
      <c r="F891" s="203"/>
      <c r="G891" s="203"/>
      <c r="H891" s="203"/>
      <c r="I891" s="203"/>
      <c r="J891" s="203"/>
      <c r="K891" s="203"/>
    </row>
    <row r="892" spans="3:11" ht="15.75" customHeight="1">
      <c r="C892" s="203"/>
      <c r="D892" s="203"/>
      <c r="E892" s="203"/>
      <c r="F892" s="203"/>
      <c r="G892" s="203"/>
      <c r="H892" s="203"/>
      <c r="I892" s="203"/>
      <c r="J892" s="203"/>
      <c r="K892" s="203"/>
    </row>
    <row r="893" spans="3:11" ht="15.75" customHeight="1">
      <c r="C893" s="203"/>
      <c r="D893" s="203"/>
      <c r="E893" s="203"/>
      <c r="F893" s="203"/>
      <c r="G893" s="203"/>
      <c r="H893" s="203"/>
      <c r="I893" s="203"/>
      <c r="J893" s="203"/>
      <c r="K893" s="203"/>
    </row>
    <row r="894" spans="3:11" ht="15.75" customHeight="1">
      <c r="C894" s="203"/>
      <c r="D894" s="203"/>
      <c r="E894" s="203"/>
      <c r="F894" s="203"/>
      <c r="G894" s="203"/>
      <c r="H894" s="203"/>
      <c r="I894" s="203"/>
      <c r="J894" s="203"/>
      <c r="K894" s="203"/>
    </row>
    <row r="895" spans="3:11" ht="15.75" customHeight="1">
      <c r="C895" s="203"/>
      <c r="D895" s="203"/>
      <c r="E895" s="203"/>
      <c r="F895" s="203"/>
      <c r="G895" s="203"/>
      <c r="H895" s="203"/>
      <c r="I895" s="203"/>
      <c r="J895" s="203"/>
      <c r="K895" s="203"/>
    </row>
    <row r="896" spans="3:11" ht="15.75" customHeight="1">
      <c r="C896" s="203"/>
      <c r="D896" s="203"/>
      <c r="E896" s="203"/>
      <c r="F896" s="203"/>
      <c r="G896" s="203"/>
      <c r="H896" s="203"/>
      <c r="I896" s="203"/>
      <c r="J896" s="203"/>
      <c r="K896" s="203"/>
    </row>
    <row r="897" spans="3:11" ht="15.75" customHeight="1">
      <c r="C897" s="203"/>
      <c r="D897" s="203"/>
      <c r="E897" s="203"/>
      <c r="F897" s="203"/>
      <c r="G897" s="203"/>
      <c r="H897" s="203"/>
      <c r="I897" s="203"/>
      <c r="J897" s="203"/>
      <c r="K897" s="203"/>
    </row>
    <row r="898" spans="3:11" ht="15.75" customHeight="1">
      <c r="C898" s="203"/>
      <c r="D898" s="203"/>
      <c r="E898" s="203"/>
      <c r="F898" s="203"/>
      <c r="G898" s="203"/>
      <c r="H898" s="203"/>
      <c r="I898" s="203"/>
      <c r="J898" s="203"/>
      <c r="K898" s="203"/>
    </row>
    <row r="899" spans="3:11" ht="15.75" customHeight="1">
      <c r="C899" s="203"/>
      <c r="D899" s="203"/>
      <c r="E899" s="203"/>
      <c r="F899" s="203"/>
      <c r="G899" s="203"/>
      <c r="H899" s="203"/>
      <c r="I899" s="203"/>
      <c r="J899" s="203"/>
      <c r="K899" s="203"/>
    </row>
    <row r="900" spans="3:11" ht="15.75" customHeight="1">
      <c r="C900" s="203"/>
      <c r="D900" s="203"/>
      <c r="E900" s="203"/>
      <c r="F900" s="203"/>
      <c r="G900" s="203"/>
      <c r="H900" s="203"/>
      <c r="I900" s="203"/>
      <c r="J900" s="203"/>
      <c r="K900" s="203"/>
    </row>
    <row r="901" spans="3:11" ht="15.75" customHeight="1">
      <c r="C901" s="203"/>
      <c r="D901" s="203"/>
      <c r="E901" s="203"/>
      <c r="F901" s="203"/>
      <c r="G901" s="203"/>
      <c r="H901" s="203"/>
      <c r="I901" s="203"/>
      <c r="J901" s="203"/>
      <c r="K901" s="203"/>
    </row>
    <row r="902" spans="3:11" ht="15.75" customHeight="1">
      <c r="C902" s="203"/>
      <c r="D902" s="203"/>
      <c r="E902" s="203"/>
      <c r="F902" s="203"/>
      <c r="G902" s="203"/>
      <c r="H902" s="203"/>
      <c r="I902" s="203"/>
      <c r="J902" s="203"/>
      <c r="K902" s="203"/>
    </row>
    <row r="903" spans="3:11" ht="15.75" customHeight="1">
      <c r="C903" s="203"/>
      <c r="D903" s="203"/>
      <c r="E903" s="203"/>
      <c r="F903" s="203"/>
      <c r="G903" s="203"/>
      <c r="H903" s="203"/>
      <c r="I903" s="203"/>
      <c r="J903" s="203"/>
      <c r="K903" s="203"/>
    </row>
    <row r="904" spans="3:11" ht="15.75" customHeight="1">
      <c r="C904" s="203"/>
      <c r="D904" s="203"/>
      <c r="E904" s="203"/>
      <c r="F904" s="203"/>
      <c r="G904" s="203"/>
      <c r="H904" s="203"/>
      <c r="I904" s="203"/>
      <c r="J904" s="203"/>
      <c r="K904" s="203"/>
    </row>
    <row r="905" spans="3:11" ht="15.75" customHeight="1">
      <c r="C905" s="203"/>
      <c r="D905" s="203"/>
      <c r="E905" s="203"/>
      <c r="F905" s="203"/>
      <c r="G905" s="203"/>
      <c r="H905" s="203"/>
      <c r="I905" s="203"/>
      <c r="J905" s="203"/>
      <c r="K905" s="203"/>
    </row>
    <row r="906" spans="3:11" ht="15.75" customHeight="1">
      <c r="C906" s="203"/>
      <c r="D906" s="203"/>
      <c r="E906" s="203"/>
      <c r="F906" s="203"/>
      <c r="G906" s="203"/>
      <c r="H906" s="203"/>
      <c r="I906" s="203"/>
      <c r="J906" s="203"/>
      <c r="K906" s="203"/>
    </row>
    <row r="907" spans="3:11" ht="15.75" customHeight="1">
      <c r="C907" s="203"/>
      <c r="D907" s="203"/>
      <c r="E907" s="203"/>
      <c r="F907" s="203"/>
      <c r="G907" s="203"/>
      <c r="H907" s="203"/>
      <c r="I907" s="203"/>
      <c r="J907" s="203"/>
      <c r="K907" s="203"/>
    </row>
    <row r="908" spans="3:11" ht="15.75" customHeight="1">
      <c r="C908" s="203"/>
      <c r="D908" s="203"/>
      <c r="E908" s="203"/>
      <c r="F908" s="203"/>
      <c r="G908" s="203"/>
      <c r="H908" s="203"/>
      <c r="I908" s="203"/>
      <c r="J908" s="203"/>
      <c r="K908" s="203"/>
    </row>
    <row r="909" spans="3:11" ht="15.75" customHeight="1">
      <c r="C909" s="203"/>
      <c r="D909" s="203"/>
      <c r="E909" s="203"/>
      <c r="F909" s="203"/>
      <c r="G909" s="203"/>
      <c r="H909" s="203"/>
      <c r="I909" s="203"/>
      <c r="J909" s="203"/>
      <c r="K909" s="203"/>
    </row>
    <row r="910" spans="3:11" ht="15.75" customHeight="1">
      <c r="C910" s="203"/>
      <c r="D910" s="203"/>
      <c r="E910" s="203"/>
      <c r="F910" s="203"/>
      <c r="G910" s="203"/>
      <c r="H910" s="203"/>
      <c r="I910" s="203"/>
      <c r="J910" s="203"/>
      <c r="K910" s="203"/>
    </row>
    <row r="911" spans="3:11" ht="15.75" customHeight="1">
      <c r="C911" s="203"/>
      <c r="D911" s="203"/>
      <c r="E911" s="203"/>
      <c r="F911" s="203"/>
      <c r="G911" s="203"/>
      <c r="H911" s="203"/>
      <c r="I911" s="203"/>
      <c r="J911" s="203"/>
      <c r="K911" s="203"/>
    </row>
    <row r="912" spans="3:11" ht="15.75" customHeight="1">
      <c r="C912" s="203"/>
      <c r="D912" s="203"/>
      <c r="E912" s="203"/>
      <c r="F912" s="203"/>
      <c r="G912" s="203"/>
      <c r="H912" s="203"/>
      <c r="I912" s="203"/>
      <c r="J912" s="203"/>
      <c r="K912" s="203"/>
    </row>
    <row r="913" spans="3:11" ht="15.75" customHeight="1">
      <c r="C913" s="203"/>
      <c r="D913" s="203"/>
      <c r="E913" s="203"/>
      <c r="F913" s="203"/>
      <c r="G913" s="203"/>
      <c r="H913" s="203"/>
      <c r="I913" s="203"/>
      <c r="J913" s="203"/>
      <c r="K913" s="203"/>
    </row>
    <row r="914" spans="3:11" ht="15.75" customHeight="1">
      <c r="C914" s="203"/>
      <c r="D914" s="203"/>
      <c r="E914" s="203"/>
      <c r="F914" s="203"/>
      <c r="G914" s="203"/>
      <c r="H914" s="203"/>
      <c r="I914" s="203"/>
      <c r="J914" s="203"/>
      <c r="K914" s="203"/>
    </row>
    <row r="915" spans="3:11" ht="15.75" customHeight="1">
      <c r="C915" s="203"/>
      <c r="D915" s="203"/>
      <c r="E915" s="203"/>
      <c r="F915" s="203"/>
      <c r="G915" s="203"/>
      <c r="H915" s="203"/>
      <c r="I915" s="203"/>
      <c r="J915" s="203"/>
      <c r="K915" s="203"/>
    </row>
    <row r="916" spans="3:11" ht="15.75" customHeight="1">
      <c r="C916" s="203"/>
      <c r="D916" s="203"/>
      <c r="E916" s="203"/>
      <c r="F916" s="203"/>
      <c r="G916" s="203"/>
      <c r="H916" s="203"/>
      <c r="I916" s="203"/>
      <c r="J916" s="203"/>
      <c r="K916" s="203"/>
    </row>
    <row r="917" spans="3:11" ht="15.75" customHeight="1">
      <c r="C917" s="203"/>
      <c r="D917" s="203"/>
      <c r="E917" s="203"/>
      <c r="F917" s="203"/>
      <c r="G917" s="203"/>
      <c r="H917" s="203"/>
      <c r="I917" s="203"/>
      <c r="J917" s="203"/>
      <c r="K917" s="203"/>
    </row>
    <row r="918" spans="3:11" ht="15.75" customHeight="1">
      <c r="C918" s="203"/>
      <c r="D918" s="203"/>
      <c r="E918" s="203"/>
      <c r="F918" s="203"/>
      <c r="G918" s="203"/>
      <c r="H918" s="203"/>
      <c r="I918" s="203"/>
      <c r="J918" s="203"/>
      <c r="K918" s="203"/>
    </row>
    <row r="919" spans="3:11" ht="15.75" customHeight="1">
      <c r="C919" s="203"/>
      <c r="D919" s="203"/>
      <c r="E919" s="203"/>
      <c r="F919" s="203"/>
      <c r="G919" s="203"/>
      <c r="H919" s="203"/>
      <c r="I919" s="203"/>
      <c r="J919" s="203"/>
      <c r="K919" s="203"/>
    </row>
    <row r="920" spans="3:11" ht="15.75" customHeight="1">
      <c r="C920" s="203"/>
      <c r="D920" s="203"/>
      <c r="E920" s="203"/>
      <c r="F920" s="203"/>
      <c r="G920" s="203"/>
      <c r="H920" s="203"/>
      <c r="I920" s="203"/>
      <c r="J920" s="203"/>
      <c r="K920" s="203"/>
    </row>
    <row r="921" spans="3:11" ht="15.75" customHeight="1">
      <c r="C921" s="203"/>
      <c r="D921" s="203"/>
      <c r="E921" s="203"/>
      <c r="F921" s="203"/>
      <c r="G921" s="203"/>
      <c r="H921" s="203"/>
      <c r="I921" s="203"/>
      <c r="J921" s="203"/>
      <c r="K921" s="203"/>
    </row>
    <row r="922" spans="3:11" ht="15.75" customHeight="1">
      <c r="C922" s="203"/>
      <c r="D922" s="203"/>
      <c r="E922" s="203"/>
      <c r="F922" s="203"/>
      <c r="G922" s="203"/>
      <c r="H922" s="203"/>
      <c r="I922" s="203"/>
      <c r="J922" s="203"/>
      <c r="K922" s="203"/>
    </row>
    <row r="923" spans="3:11" ht="15.75" customHeight="1">
      <c r="C923" s="203"/>
      <c r="D923" s="203"/>
      <c r="E923" s="203"/>
      <c r="F923" s="203"/>
      <c r="G923" s="203"/>
      <c r="H923" s="203"/>
      <c r="I923" s="203"/>
      <c r="J923" s="203"/>
      <c r="K923" s="203"/>
    </row>
    <row r="924" spans="3:11" ht="15.75" customHeight="1">
      <c r="C924" s="203"/>
      <c r="D924" s="203"/>
      <c r="E924" s="203"/>
      <c r="F924" s="203"/>
      <c r="G924" s="203"/>
      <c r="H924" s="203"/>
      <c r="I924" s="203"/>
      <c r="J924" s="203"/>
      <c r="K924" s="203"/>
    </row>
    <row r="925" spans="3:11" ht="15.75" customHeight="1">
      <c r="C925" s="203"/>
      <c r="D925" s="203"/>
      <c r="E925" s="203"/>
      <c r="F925" s="203"/>
      <c r="G925" s="203"/>
      <c r="H925" s="203"/>
      <c r="I925" s="203"/>
      <c r="J925" s="203"/>
      <c r="K925" s="203"/>
    </row>
    <row r="926" spans="3:11" ht="15.75" customHeight="1">
      <c r="C926" s="203"/>
      <c r="D926" s="203"/>
      <c r="E926" s="203"/>
      <c r="F926" s="203"/>
      <c r="G926" s="203"/>
      <c r="H926" s="203"/>
      <c r="I926" s="203"/>
      <c r="J926" s="203"/>
      <c r="K926" s="203"/>
    </row>
    <row r="927" spans="3:11" ht="15.75" customHeight="1">
      <c r="C927" s="203"/>
      <c r="D927" s="203"/>
      <c r="E927" s="203"/>
      <c r="F927" s="203"/>
      <c r="G927" s="203"/>
      <c r="H927" s="203"/>
      <c r="I927" s="203"/>
      <c r="J927" s="203"/>
      <c r="K927" s="203"/>
    </row>
    <row r="928" spans="3:11" ht="15.75" customHeight="1">
      <c r="C928" s="203"/>
      <c r="D928" s="203"/>
      <c r="E928" s="203"/>
      <c r="F928" s="203"/>
      <c r="G928" s="203"/>
      <c r="H928" s="203"/>
      <c r="I928" s="203"/>
      <c r="J928" s="203"/>
      <c r="K928" s="203"/>
    </row>
    <row r="929" spans="3:11" ht="15.75" customHeight="1">
      <c r="C929" s="203"/>
      <c r="D929" s="203"/>
      <c r="E929" s="203"/>
      <c r="F929" s="203"/>
      <c r="G929" s="203"/>
      <c r="H929" s="203"/>
      <c r="I929" s="203"/>
      <c r="J929" s="203"/>
      <c r="K929" s="203"/>
    </row>
    <row r="930" spans="3:11" ht="15.75" customHeight="1">
      <c r="C930" s="203"/>
      <c r="D930" s="203"/>
      <c r="E930" s="203"/>
      <c r="F930" s="203"/>
      <c r="G930" s="203"/>
      <c r="H930" s="203"/>
      <c r="I930" s="203"/>
      <c r="J930" s="203"/>
      <c r="K930" s="203"/>
    </row>
    <row r="931" spans="3:11" ht="15.75" customHeight="1">
      <c r="C931" s="203"/>
      <c r="D931" s="203"/>
      <c r="E931" s="203"/>
      <c r="F931" s="203"/>
      <c r="G931" s="203"/>
      <c r="H931" s="203"/>
      <c r="I931" s="203"/>
      <c r="J931" s="203"/>
      <c r="K931" s="203"/>
    </row>
    <row r="932" spans="3:11" ht="15.75" customHeight="1">
      <c r="C932" s="203"/>
      <c r="D932" s="203"/>
      <c r="E932" s="203"/>
      <c r="F932" s="203"/>
      <c r="G932" s="203"/>
      <c r="H932" s="203"/>
      <c r="I932" s="203"/>
      <c r="J932" s="203"/>
      <c r="K932" s="203"/>
    </row>
    <row r="933" spans="3:11" ht="15.75" customHeight="1">
      <c r="C933" s="203"/>
      <c r="D933" s="203"/>
      <c r="E933" s="203"/>
      <c r="F933" s="203"/>
      <c r="G933" s="203"/>
      <c r="H933" s="203"/>
      <c r="I933" s="203"/>
      <c r="J933" s="203"/>
      <c r="K933" s="203"/>
    </row>
    <row r="934" spans="3:11" ht="15.75" customHeight="1">
      <c r="C934" s="203"/>
      <c r="D934" s="203"/>
      <c r="E934" s="203"/>
      <c r="F934" s="203"/>
      <c r="G934" s="203"/>
      <c r="H934" s="203"/>
      <c r="I934" s="203"/>
      <c r="J934" s="203"/>
      <c r="K934" s="203"/>
    </row>
    <row r="935" spans="3:11" ht="15.75" customHeight="1">
      <c r="C935" s="203"/>
      <c r="D935" s="203"/>
      <c r="E935" s="203"/>
      <c r="F935" s="203"/>
      <c r="G935" s="203"/>
      <c r="H935" s="203"/>
      <c r="I935" s="203"/>
      <c r="J935" s="203"/>
      <c r="K935" s="203"/>
    </row>
    <row r="936" spans="3:11" ht="15.75" customHeight="1">
      <c r="C936" s="203"/>
      <c r="D936" s="203"/>
      <c r="E936" s="203"/>
      <c r="F936" s="203"/>
      <c r="G936" s="203"/>
      <c r="H936" s="203"/>
      <c r="I936" s="203"/>
      <c r="J936" s="203"/>
      <c r="K936" s="203"/>
    </row>
    <row r="937" spans="3:11" ht="15.75" customHeight="1">
      <c r="C937" s="203"/>
      <c r="D937" s="203"/>
      <c r="E937" s="203"/>
      <c r="F937" s="203"/>
      <c r="G937" s="203"/>
      <c r="H937" s="203"/>
      <c r="I937" s="203"/>
      <c r="J937" s="203"/>
      <c r="K937" s="203"/>
    </row>
    <row r="938" spans="3:11" ht="15.75" customHeight="1">
      <c r="C938" s="203"/>
      <c r="D938" s="203"/>
      <c r="E938" s="203"/>
      <c r="F938" s="203"/>
      <c r="G938" s="203"/>
      <c r="H938" s="203"/>
      <c r="I938" s="203"/>
      <c r="J938" s="203"/>
      <c r="K938" s="203"/>
    </row>
    <row r="939" spans="3:11" ht="15.75" customHeight="1">
      <c r="C939" s="203"/>
      <c r="D939" s="203"/>
      <c r="E939" s="203"/>
      <c r="F939" s="203"/>
      <c r="G939" s="203"/>
      <c r="H939" s="203"/>
      <c r="I939" s="203"/>
      <c r="J939" s="203"/>
      <c r="K939" s="203"/>
    </row>
    <row r="940" spans="3:11" ht="15.75" customHeight="1">
      <c r="C940" s="203"/>
      <c r="D940" s="203"/>
      <c r="E940" s="203"/>
      <c r="F940" s="203"/>
      <c r="G940" s="203"/>
      <c r="H940" s="203"/>
      <c r="I940" s="203"/>
      <c r="J940" s="203"/>
      <c r="K940" s="203"/>
    </row>
    <row r="941" spans="3:11" ht="15.75" customHeight="1">
      <c r="C941" s="203"/>
      <c r="D941" s="203"/>
      <c r="E941" s="203"/>
      <c r="F941" s="203"/>
      <c r="G941" s="203"/>
      <c r="H941" s="203"/>
      <c r="I941" s="203"/>
      <c r="J941" s="203"/>
      <c r="K941" s="203"/>
    </row>
    <row r="942" spans="3:11" ht="15.75" customHeight="1">
      <c r="C942" s="203"/>
      <c r="D942" s="203"/>
      <c r="E942" s="203"/>
      <c r="F942" s="203"/>
      <c r="G942" s="203"/>
      <c r="H942" s="203"/>
      <c r="I942" s="203"/>
      <c r="J942" s="203"/>
      <c r="K942" s="203"/>
    </row>
    <row r="943" spans="3:11" ht="15.75" customHeight="1">
      <c r="C943" s="203"/>
      <c r="D943" s="203"/>
      <c r="E943" s="203"/>
      <c r="F943" s="203"/>
      <c r="G943" s="203"/>
      <c r="H943" s="203"/>
      <c r="I943" s="203"/>
      <c r="J943" s="203"/>
      <c r="K943" s="203"/>
    </row>
    <row r="944" spans="3:11" ht="15.75" customHeight="1">
      <c r="C944" s="203"/>
      <c r="D944" s="203"/>
      <c r="E944" s="203"/>
      <c r="F944" s="203"/>
      <c r="G944" s="203"/>
      <c r="H944" s="203"/>
      <c r="I944" s="203"/>
      <c r="J944" s="203"/>
      <c r="K944" s="203"/>
    </row>
    <row r="945" spans="3:11" ht="15.75" customHeight="1">
      <c r="C945" s="203"/>
      <c r="D945" s="203"/>
      <c r="E945" s="203"/>
      <c r="F945" s="203"/>
      <c r="G945" s="203"/>
      <c r="H945" s="203"/>
      <c r="I945" s="203"/>
      <c r="J945" s="203"/>
      <c r="K945" s="203"/>
    </row>
    <row r="946" spans="3:11" ht="15.75" customHeight="1">
      <c r="C946" s="203"/>
      <c r="D946" s="203"/>
      <c r="E946" s="203"/>
      <c r="F946" s="203"/>
      <c r="G946" s="203"/>
      <c r="H946" s="203"/>
      <c r="I946" s="203"/>
      <c r="J946" s="203"/>
      <c r="K946" s="203"/>
    </row>
    <row r="947" spans="3:11" ht="15.75" customHeight="1">
      <c r="C947" s="203"/>
      <c r="D947" s="203"/>
      <c r="E947" s="203"/>
      <c r="F947" s="203"/>
      <c r="G947" s="203"/>
      <c r="H947" s="203"/>
      <c r="I947" s="203"/>
      <c r="J947" s="203"/>
      <c r="K947" s="203"/>
    </row>
    <row r="948" spans="3:11" ht="15.75" customHeight="1">
      <c r="C948" s="203"/>
      <c r="D948" s="203"/>
      <c r="E948" s="203"/>
      <c r="F948" s="203"/>
      <c r="G948" s="203"/>
      <c r="H948" s="203"/>
      <c r="I948" s="203"/>
      <c r="J948" s="203"/>
      <c r="K948" s="203"/>
    </row>
    <row r="949" spans="3:11" ht="15.75" customHeight="1">
      <c r="C949" s="203"/>
      <c r="D949" s="203"/>
      <c r="E949" s="203"/>
      <c r="F949" s="203"/>
      <c r="G949" s="203"/>
      <c r="H949" s="203"/>
      <c r="I949" s="203"/>
      <c r="J949" s="203"/>
      <c r="K949" s="203"/>
    </row>
    <row r="950" spans="3:11" ht="15.75" customHeight="1">
      <c r="C950" s="203"/>
      <c r="D950" s="203"/>
      <c r="E950" s="203"/>
      <c r="F950" s="203"/>
      <c r="G950" s="203"/>
      <c r="H950" s="203"/>
      <c r="I950" s="203"/>
      <c r="J950" s="203"/>
      <c r="K950" s="203"/>
    </row>
    <row r="951" spans="3:11" ht="15.75" customHeight="1">
      <c r="C951" s="203"/>
      <c r="D951" s="203"/>
      <c r="E951" s="203"/>
      <c r="F951" s="203"/>
      <c r="G951" s="203"/>
      <c r="H951" s="203"/>
      <c r="I951" s="203"/>
      <c r="J951" s="203"/>
      <c r="K951" s="203"/>
    </row>
    <row r="952" spans="3:11" ht="15.75" customHeight="1">
      <c r="C952" s="203"/>
      <c r="D952" s="203"/>
      <c r="E952" s="203"/>
      <c r="F952" s="203"/>
      <c r="G952" s="203"/>
      <c r="H952" s="203"/>
      <c r="I952" s="203"/>
      <c r="J952" s="203"/>
      <c r="K952" s="203"/>
    </row>
    <row r="953" spans="3:11" ht="15.75" customHeight="1">
      <c r="C953" s="203"/>
      <c r="D953" s="203"/>
      <c r="E953" s="203"/>
      <c r="F953" s="203"/>
      <c r="G953" s="203"/>
      <c r="H953" s="203"/>
      <c r="I953" s="203"/>
      <c r="J953" s="203"/>
      <c r="K953" s="203"/>
    </row>
    <row r="954" spans="3:11" ht="15.75" customHeight="1">
      <c r="C954" s="203"/>
      <c r="D954" s="203"/>
      <c r="E954" s="203"/>
      <c r="F954" s="203"/>
      <c r="G954" s="203"/>
      <c r="H954" s="203"/>
      <c r="I954" s="203"/>
      <c r="J954" s="203"/>
      <c r="K954" s="203"/>
    </row>
    <row r="955" spans="3:11" ht="15.75" customHeight="1">
      <c r="C955" s="203"/>
      <c r="D955" s="203"/>
      <c r="E955" s="203"/>
      <c r="F955" s="203"/>
      <c r="G955" s="203"/>
      <c r="H955" s="203"/>
      <c r="I955" s="203"/>
      <c r="J955" s="203"/>
      <c r="K955" s="203"/>
    </row>
    <row r="956" spans="3:11" ht="15.75" customHeight="1">
      <c r="C956" s="203"/>
      <c r="D956" s="203"/>
      <c r="E956" s="203"/>
      <c r="F956" s="203"/>
      <c r="G956" s="203"/>
      <c r="H956" s="203"/>
      <c r="I956" s="203"/>
      <c r="J956" s="203"/>
      <c r="K956" s="203"/>
    </row>
    <row r="957" spans="3:11" ht="15.75" customHeight="1">
      <c r="C957" s="203"/>
      <c r="D957" s="203"/>
      <c r="E957" s="203"/>
      <c r="F957" s="203"/>
      <c r="G957" s="203"/>
      <c r="H957" s="203"/>
      <c r="I957" s="203"/>
      <c r="J957" s="203"/>
      <c r="K957" s="203"/>
    </row>
    <row r="958" spans="3:11" ht="15.75" customHeight="1">
      <c r="C958" s="203"/>
      <c r="D958" s="203"/>
      <c r="E958" s="203"/>
      <c r="F958" s="203"/>
      <c r="G958" s="203"/>
      <c r="H958" s="203"/>
      <c r="I958" s="203"/>
      <c r="J958" s="203"/>
      <c r="K958" s="203"/>
    </row>
    <row r="959" spans="3:11" ht="15.75" customHeight="1">
      <c r="C959" s="203"/>
      <c r="D959" s="203"/>
      <c r="E959" s="203"/>
      <c r="F959" s="203"/>
      <c r="G959" s="203"/>
      <c r="H959" s="203"/>
      <c r="I959" s="203"/>
      <c r="J959" s="203"/>
      <c r="K959" s="203"/>
    </row>
    <row r="960" spans="3:11" ht="15.75" customHeight="1">
      <c r="C960" s="203"/>
      <c r="D960" s="203"/>
      <c r="E960" s="203"/>
      <c r="F960" s="203"/>
      <c r="G960" s="203"/>
      <c r="H960" s="203"/>
      <c r="I960" s="203"/>
      <c r="J960" s="203"/>
      <c r="K960" s="203"/>
    </row>
    <row r="961" spans="3:11" ht="15.75" customHeight="1">
      <c r="C961" s="203"/>
      <c r="D961" s="203"/>
      <c r="E961" s="203"/>
      <c r="F961" s="203"/>
      <c r="G961" s="203"/>
      <c r="H961" s="203"/>
      <c r="I961" s="203"/>
      <c r="J961" s="203"/>
      <c r="K961" s="203"/>
    </row>
    <row r="962" spans="3:11" ht="15.75" customHeight="1">
      <c r="C962" s="203"/>
      <c r="D962" s="203"/>
      <c r="E962" s="203"/>
      <c r="F962" s="203"/>
      <c r="G962" s="203"/>
      <c r="H962" s="203"/>
      <c r="I962" s="203"/>
      <c r="J962" s="203"/>
      <c r="K962" s="203"/>
    </row>
    <row r="963" spans="3:11" ht="15.75" customHeight="1">
      <c r="C963" s="203"/>
      <c r="D963" s="203"/>
      <c r="E963" s="203"/>
      <c r="F963" s="203"/>
      <c r="G963" s="203"/>
      <c r="H963" s="203"/>
      <c r="I963" s="203"/>
      <c r="J963" s="203"/>
      <c r="K963" s="203"/>
    </row>
    <row r="964" spans="3:11" ht="15.75" customHeight="1">
      <c r="C964" s="203"/>
      <c r="D964" s="203"/>
      <c r="E964" s="203"/>
      <c r="F964" s="203"/>
      <c r="G964" s="203"/>
      <c r="H964" s="203"/>
      <c r="I964" s="203"/>
      <c r="J964" s="203"/>
      <c r="K964" s="203"/>
    </row>
    <row r="965" spans="3:11" ht="15.75" customHeight="1">
      <c r="C965" s="203"/>
      <c r="D965" s="203"/>
      <c r="E965" s="203"/>
      <c r="F965" s="203"/>
      <c r="G965" s="203"/>
      <c r="H965" s="203"/>
      <c r="I965" s="203"/>
      <c r="J965" s="203"/>
      <c r="K965" s="203"/>
    </row>
    <row r="966" spans="3:11" ht="15.75" customHeight="1">
      <c r="C966" s="203"/>
      <c r="D966" s="203"/>
      <c r="E966" s="203"/>
      <c r="F966" s="203"/>
      <c r="G966" s="203"/>
      <c r="H966" s="203"/>
      <c r="I966" s="203"/>
      <c r="J966" s="203"/>
      <c r="K966" s="203"/>
    </row>
    <row r="967" spans="3:11" ht="15.75" customHeight="1">
      <c r="C967" s="203"/>
      <c r="D967" s="203"/>
      <c r="E967" s="203"/>
      <c r="F967" s="203"/>
      <c r="G967" s="203"/>
      <c r="H967" s="203"/>
      <c r="I967" s="203"/>
      <c r="J967" s="203"/>
      <c r="K967" s="203"/>
    </row>
    <row r="968" spans="3:11" ht="15.75" customHeight="1">
      <c r="C968" s="203"/>
      <c r="D968" s="203"/>
      <c r="E968" s="203"/>
      <c r="F968" s="203"/>
      <c r="G968" s="203"/>
      <c r="H968" s="203"/>
      <c r="I968" s="203"/>
      <c r="J968" s="203"/>
      <c r="K968" s="203"/>
    </row>
    <row r="969" spans="3:11" ht="15.75" customHeight="1">
      <c r="C969" s="203"/>
      <c r="D969" s="203"/>
      <c r="E969" s="203"/>
      <c r="F969" s="203"/>
      <c r="G969" s="203"/>
      <c r="H969" s="203"/>
      <c r="I969" s="203"/>
      <c r="J969" s="203"/>
      <c r="K969" s="203"/>
    </row>
    <row r="970" spans="3:11" ht="15.75" customHeight="1">
      <c r="C970" s="203"/>
      <c r="D970" s="203"/>
      <c r="E970" s="203"/>
      <c r="F970" s="203"/>
      <c r="G970" s="203"/>
      <c r="H970" s="203"/>
      <c r="I970" s="203"/>
      <c r="J970" s="203"/>
      <c r="K970" s="203"/>
    </row>
    <row r="971" spans="3:11" ht="15.75" customHeight="1">
      <c r="C971" s="203"/>
      <c r="D971" s="203"/>
      <c r="E971" s="203"/>
      <c r="F971" s="203"/>
      <c r="G971" s="203"/>
      <c r="H971" s="203"/>
      <c r="I971" s="203"/>
      <c r="J971" s="203"/>
      <c r="K971" s="203"/>
    </row>
    <row r="972" spans="3:11" ht="15.75" customHeight="1">
      <c r="C972" s="203"/>
      <c r="D972" s="203"/>
      <c r="E972" s="203"/>
      <c r="F972" s="203"/>
      <c r="G972" s="203"/>
      <c r="H972" s="203"/>
      <c r="I972" s="203"/>
      <c r="J972" s="203"/>
      <c r="K972" s="203"/>
    </row>
    <row r="973" spans="3:11" ht="15.75" customHeight="1">
      <c r="C973" s="203"/>
      <c r="D973" s="203"/>
      <c r="E973" s="203"/>
      <c r="F973" s="203"/>
      <c r="G973" s="203"/>
      <c r="H973" s="203"/>
      <c r="I973" s="203"/>
      <c r="J973" s="203"/>
      <c r="K973" s="203"/>
    </row>
    <row r="974" spans="3:11" ht="15.75" customHeight="1">
      <c r="C974" s="203"/>
      <c r="D974" s="203"/>
      <c r="E974" s="203"/>
      <c r="F974" s="203"/>
      <c r="G974" s="203"/>
      <c r="H974" s="203"/>
      <c r="I974" s="203"/>
      <c r="J974" s="203"/>
      <c r="K974" s="203"/>
    </row>
    <row r="975" spans="3:11" ht="15.75" customHeight="1">
      <c r="C975" s="203"/>
      <c r="D975" s="203"/>
      <c r="E975" s="203"/>
      <c r="F975" s="203"/>
      <c r="G975" s="203"/>
      <c r="H975" s="203"/>
      <c r="I975" s="203"/>
      <c r="J975" s="203"/>
      <c r="K975" s="203"/>
    </row>
    <row r="976" spans="3:11" ht="15.75" customHeight="1">
      <c r="C976" s="203"/>
      <c r="D976" s="203"/>
      <c r="E976" s="203"/>
      <c r="F976" s="203"/>
      <c r="G976" s="203"/>
      <c r="H976" s="203"/>
      <c r="I976" s="203"/>
      <c r="J976" s="203"/>
      <c r="K976" s="203"/>
    </row>
    <row r="977" spans="3:11" ht="15.75" customHeight="1">
      <c r="C977" s="203"/>
      <c r="D977" s="203"/>
      <c r="E977" s="203"/>
      <c r="F977" s="203"/>
      <c r="G977" s="203"/>
      <c r="H977" s="203"/>
      <c r="I977" s="203"/>
      <c r="J977" s="203"/>
      <c r="K977" s="203"/>
    </row>
    <row r="978" spans="3:11" ht="15.75" customHeight="1">
      <c r="C978" s="203"/>
      <c r="D978" s="203"/>
      <c r="E978" s="203"/>
      <c r="F978" s="203"/>
      <c r="G978" s="203"/>
      <c r="H978" s="203"/>
      <c r="I978" s="203"/>
      <c r="J978" s="203"/>
      <c r="K978" s="203"/>
    </row>
    <row r="979" spans="3:11" ht="15.75" customHeight="1">
      <c r="C979" s="203"/>
      <c r="D979" s="203"/>
      <c r="E979" s="203"/>
      <c r="F979" s="203"/>
      <c r="G979" s="203"/>
      <c r="H979" s="203"/>
      <c r="I979" s="203"/>
      <c r="J979" s="203"/>
      <c r="K979" s="203"/>
    </row>
    <row r="980" spans="3:11" ht="15.75" customHeight="1">
      <c r="C980" s="203"/>
      <c r="D980" s="203"/>
      <c r="E980" s="203"/>
      <c r="F980" s="203"/>
      <c r="G980" s="203"/>
      <c r="H980" s="203"/>
      <c r="I980" s="203"/>
      <c r="J980" s="203"/>
      <c r="K980" s="203"/>
    </row>
    <row r="981" spans="3:11" ht="15.75" customHeight="1">
      <c r="C981" s="203"/>
      <c r="D981" s="203"/>
      <c r="E981" s="203"/>
      <c r="F981" s="203"/>
      <c r="G981" s="203"/>
      <c r="H981" s="203"/>
      <c r="I981" s="203"/>
      <c r="J981" s="203"/>
      <c r="K981" s="203"/>
    </row>
    <row r="982" spans="3:11" ht="15.75" customHeight="1">
      <c r="C982" s="203"/>
      <c r="D982" s="203"/>
      <c r="E982" s="203"/>
      <c r="F982" s="203"/>
      <c r="G982" s="203"/>
      <c r="H982" s="203"/>
      <c r="I982" s="203"/>
      <c r="J982" s="203"/>
      <c r="K982" s="203"/>
    </row>
    <row r="983" spans="3:11" ht="15.75" customHeight="1">
      <c r="C983" s="203"/>
      <c r="D983" s="203"/>
      <c r="E983" s="203"/>
      <c r="F983" s="203"/>
      <c r="G983" s="203"/>
      <c r="H983" s="203"/>
      <c r="I983" s="203"/>
      <c r="J983" s="203"/>
      <c r="K983" s="203"/>
    </row>
    <row r="984" spans="3:11" ht="15.75" customHeight="1">
      <c r="C984" s="203"/>
      <c r="D984" s="203"/>
      <c r="E984" s="203"/>
      <c r="F984" s="203"/>
      <c r="G984" s="203"/>
      <c r="H984" s="203"/>
      <c r="I984" s="203"/>
      <c r="J984" s="203"/>
      <c r="K984" s="203"/>
    </row>
    <row r="985" spans="3:11" ht="15.75" customHeight="1">
      <c r="C985" s="203"/>
      <c r="D985" s="203"/>
      <c r="E985" s="203"/>
      <c r="F985" s="203"/>
      <c r="G985" s="203"/>
      <c r="H985" s="203"/>
      <c r="I985" s="203"/>
      <c r="J985" s="203"/>
      <c r="K985" s="203"/>
    </row>
    <row r="986" spans="3:11" ht="15.75" customHeight="1">
      <c r="C986" s="203"/>
      <c r="D986" s="203"/>
      <c r="E986" s="203"/>
      <c r="F986" s="203"/>
      <c r="G986" s="203"/>
      <c r="H986" s="203"/>
      <c r="I986" s="203"/>
      <c r="J986" s="203"/>
      <c r="K986" s="203"/>
    </row>
    <row r="987" spans="3:11" ht="15.75" customHeight="1">
      <c r="C987" s="203"/>
      <c r="D987" s="203"/>
      <c r="E987" s="203"/>
      <c r="F987" s="203"/>
      <c r="G987" s="203"/>
      <c r="H987" s="203"/>
      <c r="I987" s="203"/>
      <c r="J987" s="203"/>
      <c r="K987" s="203"/>
    </row>
    <row r="988" spans="3:11" ht="15.75" customHeight="1">
      <c r="C988" s="203"/>
      <c r="D988" s="203"/>
      <c r="E988" s="203"/>
      <c r="F988" s="203"/>
      <c r="G988" s="203"/>
      <c r="H988" s="203"/>
      <c r="I988" s="203"/>
      <c r="J988" s="203"/>
      <c r="K988" s="203"/>
    </row>
    <row r="989" spans="3:11" ht="15.75" customHeight="1">
      <c r="C989" s="203"/>
      <c r="D989" s="203"/>
      <c r="E989" s="203"/>
      <c r="F989" s="203"/>
      <c r="G989" s="203"/>
      <c r="H989" s="203"/>
      <c r="I989" s="203"/>
      <c r="J989" s="203"/>
      <c r="K989" s="203"/>
    </row>
    <row r="990" spans="3:11" ht="15.75" customHeight="1">
      <c r="C990" s="203"/>
      <c r="D990" s="203"/>
      <c r="E990" s="203"/>
      <c r="F990" s="203"/>
      <c r="G990" s="203"/>
      <c r="H990" s="203"/>
      <c r="I990" s="203"/>
      <c r="J990" s="203"/>
      <c r="K990" s="203"/>
    </row>
    <row r="991" spans="3:11" ht="15.75" customHeight="1">
      <c r="C991" s="203"/>
      <c r="D991" s="203"/>
      <c r="E991" s="203"/>
      <c r="F991" s="203"/>
      <c r="G991" s="203"/>
      <c r="H991" s="203"/>
      <c r="I991" s="203"/>
      <c r="J991" s="203"/>
      <c r="K991" s="203"/>
    </row>
    <row r="992" spans="3:11" ht="15.75" customHeight="1">
      <c r="C992" s="203"/>
      <c r="D992" s="203"/>
      <c r="E992" s="203"/>
      <c r="F992" s="203"/>
      <c r="G992" s="203"/>
      <c r="H992" s="203"/>
      <c r="I992" s="203"/>
      <c r="J992" s="203"/>
      <c r="K992" s="203"/>
    </row>
    <row r="993" spans="3:11" ht="15.75" customHeight="1">
      <c r="C993" s="203"/>
      <c r="D993" s="203"/>
      <c r="E993" s="203"/>
      <c r="F993" s="203"/>
      <c r="G993" s="203"/>
      <c r="H993" s="203"/>
      <c r="I993" s="203"/>
      <c r="J993" s="203"/>
      <c r="K993" s="203"/>
    </row>
    <row r="994" spans="3:11" ht="15.75" customHeight="1">
      <c r="C994" s="203"/>
      <c r="D994" s="203"/>
      <c r="E994" s="203"/>
      <c r="F994" s="203"/>
      <c r="G994" s="203"/>
      <c r="H994" s="203"/>
      <c r="I994" s="203"/>
      <c r="J994" s="203"/>
      <c r="K994" s="203"/>
    </row>
    <row r="995" spans="3:11" ht="15.75" customHeight="1">
      <c r="C995" s="203"/>
      <c r="D995" s="203"/>
      <c r="E995" s="203"/>
      <c r="F995" s="203"/>
      <c r="G995" s="203"/>
      <c r="H995" s="203"/>
      <c r="I995" s="203"/>
      <c r="J995" s="203"/>
      <c r="K995" s="203"/>
    </row>
    <row r="996" spans="3:11" ht="15.75" customHeight="1">
      <c r="C996" s="203"/>
      <c r="D996" s="203"/>
      <c r="E996" s="203"/>
      <c r="F996" s="203"/>
      <c r="G996" s="203"/>
      <c r="H996" s="203"/>
      <c r="I996" s="203"/>
      <c r="J996" s="203"/>
      <c r="K996" s="203"/>
    </row>
    <row r="997" spans="3:11" ht="15.75" customHeight="1">
      <c r="C997" s="203"/>
      <c r="D997" s="203"/>
      <c r="E997" s="203"/>
      <c r="F997" s="203"/>
      <c r="G997" s="203"/>
      <c r="H997" s="203"/>
      <c r="I997" s="203"/>
      <c r="J997" s="203"/>
      <c r="K997" s="203"/>
    </row>
    <row r="998" spans="3:11" ht="15.75" customHeight="1">
      <c r="C998" s="203"/>
      <c r="D998" s="203"/>
      <c r="E998" s="203"/>
      <c r="F998" s="203"/>
      <c r="G998" s="203"/>
      <c r="H998" s="203"/>
      <c r="I998" s="203"/>
      <c r="J998" s="203"/>
      <c r="K998" s="203"/>
    </row>
    <row r="999" spans="3:11" ht="15.75" customHeight="1">
      <c r="C999" s="203"/>
      <c r="D999" s="203"/>
      <c r="E999" s="203"/>
      <c r="F999" s="203"/>
      <c r="G999" s="203"/>
      <c r="H999" s="203"/>
      <c r="I999" s="203"/>
      <c r="J999" s="203"/>
      <c r="K999" s="203"/>
    </row>
    <row r="1000" spans="3:11" ht="15.75" customHeight="1">
      <c r="C1000" s="203"/>
      <c r="D1000" s="203"/>
      <c r="E1000" s="203"/>
      <c r="F1000" s="203"/>
      <c r="G1000" s="203"/>
      <c r="H1000" s="203"/>
      <c r="I1000" s="203"/>
      <c r="J1000" s="203"/>
      <c r="K1000" s="203"/>
    </row>
    <row r="1001" spans="3:11" ht="15.75" customHeight="1">
      <c r="C1001" s="203"/>
      <c r="D1001" s="203"/>
      <c r="E1001" s="203"/>
      <c r="F1001" s="203"/>
      <c r="G1001" s="203"/>
      <c r="H1001" s="203"/>
      <c r="I1001" s="203"/>
      <c r="J1001" s="203"/>
      <c r="K1001" s="203"/>
    </row>
    <row r="1002" spans="3:11" ht="15.75" customHeight="1">
      <c r="C1002" s="203"/>
      <c r="D1002" s="203"/>
      <c r="E1002" s="203"/>
      <c r="F1002" s="203"/>
      <c r="G1002" s="203"/>
      <c r="H1002" s="203"/>
      <c r="I1002" s="203"/>
      <c r="J1002" s="203"/>
      <c r="K1002" s="203"/>
    </row>
    <row r="1003" spans="3:11" ht="15.75" customHeight="1">
      <c r="C1003" s="203"/>
      <c r="D1003" s="203"/>
      <c r="E1003" s="203"/>
      <c r="F1003" s="203"/>
      <c r="G1003" s="203"/>
      <c r="H1003" s="203"/>
      <c r="I1003" s="203"/>
      <c r="J1003" s="203"/>
      <c r="K1003" s="203"/>
    </row>
    <row r="1004" spans="3:11" ht="15.75" customHeight="1">
      <c r="C1004" s="203"/>
      <c r="D1004" s="203"/>
      <c r="E1004" s="203"/>
      <c r="F1004" s="203"/>
      <c r="G1004" s="203"/>
      <c r="H1004" s="203"/>
      <c r="I1004" s="203"/>
      <c r="J1004" s="203"/>
      <c r="K1004" s="203"/>
    </row>
    <row r="1005" spans="3:11" ht="15.75" customHeight="1">
      <c r="C1005" s="203"/>
      <c r="D1005" s="203"/>
      <c r="E1005" s="203"/>
      <c r="F1005" s="203"/>
      <c r="G1005" s="203"/>
      <c r="H1005" s="203"/>
      <c r="I1005" s="203"/>
      <c r="J1005" s="203"/>
      <c r="K1005" s="203"/>
    </row>
    <row r="1006" spans="3:11" ht="15.75" customHeight="1">
      <c r="C1006" s="203"/>
      <c r="D1006" s="203"/>
      <c r="E1006" s="203"/>
      <c r="F1006" s="203"/>
      <c r="G1006" s="203"/>
      <c r="H1006" s="203"/>
      <c r="I1006" s="203"/>
      <c r="J1006" s="203"/>
      <c r="K1006" s="203"/>
    </row>
    <row r="1007" spans="3:11" ht="15.75" customHeight="1">
      <c r="C1007" s="203"/>
      <c r="D1007" s="203"/>
      <c r="E1007" s="203"/>
      <c r="F1007" s="203"/>
      <c r="G1007" s="203"/>
      <c r="H1007" s="203"/>
      <c r="I1007" s="203"/>
      <c r="J1007" s="203"/>
      <c r="K1007" s="203"/>
    </row>
    <row r="1008" spans="3:11" ht="15.75" customHeight="1">
      <c r="C1008" s="203"/>
      <c r="D1008" s="203"/>
      <c r="E1008" s="203"/>
      <c r="F1008" s="203"/>
      <c r="G1008" s="203"/>
      <c r="H1008" s="203"/>
      <c r="I1008" s="203"/>
      <c r="J1008" s="203"/>
      <c r="K1008" s="203"/>
    </row>
    <row r="1009" spans="3:11" ht="15.75" customHeight="1">
      <c r="C1009" s="203"/>
      <c r="D1009" s="203"/>
      <c r="E1009" s="203"/>
      <c r="F1009" s="203"/>
      <c r="G1009" s="203"/>
      <c r="H1009" s="203"/>
      <c r="I1009" s="203"/>
      <c r="J1009" s="203"/>
      <c r="K1009" s="203"/>
    </row>
    <row r="1010" spans="3:11" ht="15.75" customHeight="1">
      <c r="C1010" s="203"/>
      <c r="D1010" s="203"/>
      <c r="E1010" s="203"/>
      <c r="F1010" s="203"/>
      <c r="G1010" s="203"/>
      <c r="H1010" s="203"/>
      <c r="I1010" s="203"/>
      <c r="J1010" s="203"/>
      <c r="K1010" s="203"/>
    </row>
    <row r="1011" spans="3:11" ht="15.75" customHeight="1">
      <c r="C1011" s="203"/>
      <c r="D1011" s="203"/>
      <c r="E1011" s="203"/>
      <c r="F1011" s="203"/>
      <c r="G1011" s="203"/>
      <c r="H1011" s="203"/>
      <c r="I1011" s="203"/>
      <c r="J1011" s="203"/>
      <c r="K1011" s="203"/>
    </row>
    <row r="1012" spans="3:11" ht="15.75" customHeight="1">
      <c r="C1012" s="203"/>
      <c r="D1012" s="203"/>
      <c r="E1012" s="203"/>
      <c r="F1012" s="203"/>
      <c r="G1012" s="203"/>
      <c r="H1012" s="203"/>
      <c r="I1012" s="203"/>
      <c r="J1012" s="203"/>
      <c r="K1012" s="203"/>
    </row>
    <row r="1013" spans="3:11" ht="15.75" customHeight="1">
      <c r="C1013" s="203"/>
      <c r="D1013" s="203"/>
      <c r="E1013" s="203"/>
      <c r="F1013" s="203"/>
      <c r="G1013" s="203"/>
      <c r="H1013" s="203"/>
      <c r="I1013" s="203"/>
      <c r="J1013" s="203"/>
      <c r="K1013" s="203"/>
    </row>
    <row r="1014" spans="3:11" ht="15.75" customHeight="1">
      <c r="C1014" s="203"/>
      <c r="D1014" s="203"/>
      <c r="E1014" s="203"/>
      <c r="F1014" s="203"/>
      <c r="G1014" s="203"/>
      <c r="H1014" s="203"/>
      <c r="I1014" s="203"/>
      <c r="J1014" s="203"/>
      <c r="K1014" s="203"/>
    </row>
    <row r="1015" spans="3:11" ht="15.75" customHeight="1">
      <c r="C1015" s="203"/>
      <c r="D1015" s="203"/>
      <c r="E1015" s="203"/>
      <c r="F1015" s="203"/>
      <c r="G1015" s="203"/>
      <c r="H1015" s="203"/>
      <c r="I1015" s="203"/>
      <c r="J1015" s="203"/>
      <c r="K1015" s="203"/>
    </row>
    <row r="1016" spans="3:11" ht="15.75" customHeight="1">
      <c r="C1016" s="203"/>
      <c r="D1016" s="203"/>
      <c r="E1016" s="203"/>
      <c r="F1016" s="203"/>
      <c r="G1016" s="203"/>
      <c r="H1016" s="203"/>
      <c r="I1016" s="203"/>
      <c r="J1016" s="203"/>
      <c r="K1016" s="203"/>
    </row>
    <row r="1017" spans="3:11" ht="15.75" customHeight="1">
      <c r="C1017" s="203"/>
      <c r="D1017" s="203"/>
      <c r="E1017" s="203"/>
      <c r="F1017" s="203"/>
      <c r="G1017" s="203"/>
      <c r="H1017" s="203"/>
      <c r="I1017" s="203"/>
      <c r="J1017" s="203"/>
      <c r="K1017" s="203"/>
    </row>
    <row r="1018" spans="3:11" ht="15.75" customHeight="1">
      <c r="C1018" s="203"/>
      <c r="D1018" s="203"/>
      <c r="E1018" s="203"/>
      <c r="F1018" s="203"/>
      <c r="G1018" s="203"/>
      <c r="H1018" s="203"/>
      <c r="I1018" s="203"/>
      <c r="J1018" s="203"/>
      <c r="K1018" s="203"/>
    </row>
    <row r="1019" spans="3:11" ht="15.75" customHeight="1">
      <c r="C1019" s="203"/>
      <c r="D1019" s="203"/>
      <c r="E1019" s="203"/>
      <c r="F1019" s="203"/>
      <c r="G1019" s="203"/>
      <c r="H1019" s="203"/>
      <c r="I1019" s="203"/>
      <c r="J1019" s="203"/>
      <c r="K1019" s="203"/>
    </row>
    <row r="1020" spans="3:11" ht="15.75" customHeight="1">
      <c r="C1020" s="203"/>
      <c r="D1020" s="203"/>
      <c r="E1020" s="203"/>
      <c r="F1020" s="203"/>
      <c r="G1020" s="203"/>
      <c r="H1020" s="203"/>
      <c r="I1020" s="203"/>
      <c r="J1020" s="203"/>
      <c r="K1020" s="203"/>
    </row>
    <row r="1021" spans="3:11" ht="15.75" customHeight="1">
      <c r="C1021" s="203"/>
      <c r="D1021" s="203"/>
      <c r="E1021" s="203"/>
      <c r="F1021" s="203"/>
      <c r="G1021" s="203"/>
      <c r="H1021" s="203"/>
      <c r="I1021" s="203"/>
      <c r="J1021" s="203"/>
      <c r="K1021" s="203"/>
    </row>
    <row r="1022" spans="3:11" ht="15.75" customHeight="1">
      <c r="C1022" s="203"/>
      <c r="D1022" s="203"/>
      <c r="E1022" s="203"/>
      <c r="F1022" s="203"/>
      <c r="G1022" s="203"/>
      <c r="H1022" s="203"/>
      <c r="I1022" s="203"/>
      <c r="J1022" s="203"/>
      <c r="K1022" s="203"/>
    </row>
    <row r="1023" spans="3:11" ht="15.75" customHeight="1">
      <c r="C1023" s="203"/>
      <c r="D1023" s="203"/>
      <c r="E1023" s="203"/>
      <c r="F1023" s="203"/>
      <c r="G1023" s="203"/>
      <c r="H1023" s="203"/>
      <c r="I1023" s="203"/>
      <c r="J1023" s="203"/>
      <c r="K1023" s="203"/>
    </row>
    <row r="1024" spans="3:11" ht="15.75" customHeight="1">
      <c r="C1024" s="203"/>
      <c r="D1024" s="203"/>
      <c r="E1024" s="203"/>
      <c r="F1024" s="203"/>
      <c r="G1024" s="203"/>
      <c r="H1024" s="203"/>
      <c r="I1024" s="203"/>
      <c r="J1024" s="203"/>
      <c r="K1024" s="203"/>
    </row>
    <row r="1025" spans="3:11" ht="15.75" customHeight="1">
      <c r="C1025" s="203"/>
      <c r="D1025" s="203"/>
      <c r="E1025" s="203"/>
      <c r="F1025" s="203"/>
      <c r="G1025" s="203"/>
      <c r="H1025" s="203"/>
      <c r="I1025" s="203"/>
      <c r="J1025" s="203"/>
      <c r="K1025" s="203"/>
    </row>
    <row r="1026" spans="3:11" ht="15.75" customHeight="1">
      <c r="C1026" s="203"/>
      <c r="D1026" s="203"/>
      <c r="E1026" s="203"/>
      <c r="F1026" s="203"/>
      <c r="G1026" s="203"/>
      <c r="H1026" s="203"/>
      <c r="I1026" s="203"/>
      <c r="J1026" s="203"/>
      <c r="K1026" s="203"/>
    </row>
    <row r="1027" spans="3:11" ht="15.75" customHeight="1">
      <c r="C1027" s="203"/>
      <c r="D1027" s="203"/>
      <c r="E1027" s="203"/>
      <c r="F1027" s="203"/>
      <c r="G1027" s="203"/>
      <c r="H1027" s="203"/>
      <c r="I1027" s="203"/>
      <c r="J1027" s="203"/>
      <c r="K1027" s="203"/>
    </row>
    <row r="1028" spans="3:11" ht="15.75" customHeight="1">
      <c r="C1028" s="203"/>
      <c r="D1028" s="203"/>
      <c r="E1028" s="203"/>
      <c r="F1028" s="203"/>
      <c r="G1028" s="203"/>
      <c r="H1028" s="203"/>
      <c r="I1028" s="203"/>
      <c r="J1028" s="203"/>
      <c r="K1028" s="203"/>
    </row>
    <row r="1029" spans="3:11" ht="15.75" customHeight="1">
      <c r="C1029" s="203"/>
      <c r="D1029" s="203"/>
      <c r="E1029" s="203"/>
      <c r="F1029" s="203"/>
      <c r="G1029" s="203"/>
      <c r="H1029" s="203"/>
      <c r="I1029" s="203"/>
      <c r="J1029" s="203"/>
      <c r="K1029" s="203"/>
    </row>
    <row r="1030" spans="3:11" ht="15.75" customHeight="1">
      <c r="C1030" s="203"/>
      <c r="D1030" s="203"/>
      <c r="E1030" s="203"/>
      <c r="F1030" s="203"/>
      <c r="G1030" s="203"/>
      <c r="H1030" s="203"/>
      <c r="I1030" s="203"/>
      <c r="J1030" s="203"/>
      <c r="K1030" s="203"/>
    </row>
    <row r="1031" spans="3:11" ht="15.75" customHeight="1">
      <c r="C1031" s="203"/>
      <c r="D1031" s="203"/>
      <c r="E1031" s="203"/>
      <c r="F1031" s="203"/>
      <c r="G1031" s="203"/>
      <c r="H1031" s="203"/>
      <c r="I1031" s="203"/>
      <c r="J1031" s="203"/>
      <c r="K1031" s="203"/>
    </row>
    <row r="1032" spans="3:11" ht="15.75" customHeight="1">
      <c r="C1032" s="203"/>
      <c r="D1032" s="203"/>
      <c r="E1032" s="203"/>
      <c r="F1032" s="203"/>
      <c r="G1032" s="203"/>
      <c r="H1032" s="203"/>
      <c r="I1032" s="203"/>
      <c r="J1032" s="203"/>
      <c r="K1032" s="203"/>
    </row>
    <row r="1033" spans="3:11" ht="15.75" customHeight="1">
      <c r="C1033" s="203"/>
      <c r="D1033" s="203"/>
      <c r="E1033" s="203"/>
      <c r="F1033" s="203"/>
      <c r="G1033" s="203"/>
      <c r="H1033" s="203"/>
      <c r="I1033" s="203"/>
      <c r="J1033" s="203"/>
      <c r="K1033" s="203"/>
    </row>
    <row r="1034" spans="3:11" ht="15.75" customHeight="1">
      <c r="C1034" s="203"/>
      <c r="D1034" s="203"/>
      <c r="E1034" s="203"/>
      <c r="F1034" s="203"/>
      <c r="G1034" s="203"/>
      <c r="H1034" s="203"/>
      <c r="I1034" s="203"/>
      <c r="J1034" s="203"/>
      <c r="K1034" s="203"/>
    </row>
    <row r="1035" spans="3:11" ht="15.75" customHeight="1">
      <c r="C1035" s="203"/>
      <c r="D1035" s="203"/>
      <c r="E1035" s="203"/>
      <c r="F1035" s="203"/>
      <c r="G1035" s="203"/>
      <c r="H1035" s="203"/>
      <c r="I1035" s="203"/>
      <c r="J1035" s="203"/>
      <c r="K1035" s="203"/>
    </row>
    <row r="1036" spans="3:11" ht="15.75" customHeight="1">
      <c r="C1036" s="203"/>
      <c r="D1036" s="203"/>
      <c r="E1036" s="203"/>
      <c r="F1036" s="203"/>
      <c r="G1036" s="203"/>
      <c r="H1036" s="203"/>
      <c r="I1036" s="203"/>
      <c r="J1036" s="203"/>
      <c r="K1036" s="203"/>
    </row>
    <row r="1037" spans="3:11" ht="15.75" customHeight="1">
      <c r="C1037" s="203"/>
      <c r="D1037" s="203"/>
      <c r="E1037" s="203"/>
      <c r="F1037" s="203"/>
      <c r="G1037" s="203"/>
      <c r="H1037" s="203"/>
      <c r="I1037" s="203"/>
      <c r="J1037" s="203"/>
      <c r="K1037" s="203"/>
    </row>
    <row r="1038" spans="3:11" ht="15.75" customHeight="1">
      <c r="C1038" s="203"/>
      <c r="D1038" s="203"/>
      <c r="E1038" s="203"/>
      <c r="F1038" s="203"/>
      <c r="G1038" s="203"/>
      <c r="H1038" s="203"/>
      <c r="I1038" s="203"/>
      <c r="J1038" s="203"/>
      <c r="K1038" s="203"/>
    </row>
    <row r="1039" spans="3:11" ht="15.75" customHeight="1">
      <c r="C1039" s="203"/>
      <c r="D1039" s="203"/>
      <c r="E1039" s="203"/>
      <c r="F1039" s="203"/>
      <c r="G1039" s="203"/>
      <c r="H1039" s="203"/>
      <c r="I1039" s="203"/>
      <c r="J1039" s="203"/>
      <c r="K1039" s="203"/>
    </row>
    <row r="1040" spans="3:11" ht="15.75" customHeight="1">
      <c r="C1040" s="203"/>
      <c r="D1040" s="203"/>
      <c r="E1040" s="203"/>
      <c r="F1040" s="203"/>
      <c r="G1040" s="203"/>
      <c r="H1040" s="203"/>
      <c r="I1040" s="203"/>
      <c r="J1040" s="203"/>
      <c r="K1040" s="203"/>
    </row>
    <row r="1041" spans="3:11" ht="15.75" customHeight="1">
      <c r="C1041" s="203"/>
      <c r="D1041" s="203"/>
      <c r="E1041" s="203"/>
      <c r="F1041" s="203"/>
      <c r="G1041" s="203"/>
      <c r="H1041" s="203"/>
      <c r="I1041" s="203"/>
      <c r="J1041" s="203"/>
      <c r="K1041" s="203"/>
    </row>
    <row r="1042" spans="3:11" ht="15.75" customHeight="1">
      <c r="C1042" s="203"/>
      <c r="D1042" s="203"/>
      <c r="E1042" s="203"/>
      <c r="F1042" s="203"/>
      <c r="G1042" s="203"/>
      <c r="H1042" s="203"/>
      <c r="I1042" s="203"/>
      <c r="J1042" s="203"/>
      <c r="K1042" s="203"/>
    </row>
    <row r="1043" spans="3:11" ht="15.75" customHeight="1">
      <c r="C1043" s="203"/>
      <c r="D1043" s="203"/>
      <c r="E1043" s="203"/>
      <c r="F1043" s="203"/>
      <c r="G1043" s="203"/>
      <c r="H1043" s="203"/>
      <c r="I1043" s="203"/>
      <c r="J1043" s="203"/>
      <c r="K1043" s="203"/>
    </row>
    <row r="1044" spans="3:11" ht="15.75" customHeight="1">
      <c r="C1044" s="203"/>
      <c r="D1044" s="203"/>
      <c r="E1044" s="203"/>
      <c r="F1044" s="203"/>
      <c r="G1044" s="203"/>
      <c r="H1044" s="203"/>
      <c r="I1044" s="203"/>
      <c r="J1044" s="203"/>
      <c r="K1044" s="203"/>
    </row>
    <row r="1045" spans="3:11" ht="15.75" customHeight="1">
      <c r="C1045" s="203"/>
      <c r="D1045" s="203"/>
      <c r="E1045" s="203"/>
      <c r="F1045" s="203"/>
      <c r="G1045" s="203"/>
      <c r="H1045" s="203"/>
      <c r="I1045" s="203"/>
      <c r="J1045" s="203"/>
      <c r="K1045" s="203"/>
    </row>
    <row r="1046" spans="3:11" ht="15.75" customHeight="1">
      <c r="C1046" s="203"/>
      <c r="D1046" s="203"/>
      <c r="E1046" s="203"/>
      <c r="F1046" s="203"/>
      <c r="G1046" s="203"/>
      <c r="H1046" s="203"/>
      <c r="I1046" s="203"/>
      <c r="J1046" s="203"/>
      <c r="K1046" s="203"/>
    </row>
    <row r="1047" spans="3:11" ht="15.75" customHeight="1">
      <c r="C1047" s="203"/>
      <c r="D1047" s="203"/>
      <c r="E1047" s="203"/>
      <c r="F1047" s="203"/>
      <c r="G1047" s="203"/>
      <c r="H1047" s="203"/>
      <c r="I1047" s="203"/>
      <c r="J1047" s="203"/>
      <c r="K1047" s="203"/>
    </row>
    <row r="1048" spans="3:11" ht="15.75" customHeight="1">
      <c r="C1048" s="203"/>
      <c r="D1048" s="203"/>
      <c r="E1048" s="203"/>
      <c r="F1048" s="203"/>
      <c r="G1048" s="203"/>
      <c r="H1048" s="203"/>
      <c r="I1048" s="203"/>
      <c r="J1048" s="203"/>
      <c r="K1048" s="203"/>
    </row>
    <row r="1049" spans="3:11" ht="15.75" customHeight="1">
      <c r="C1049" s="203"/>
      <c r="D1049" s="203"/>
      <c r="E1049" s="203"/>
      <c r="F1049" s="203"/>
      <c r="G1049" s="203"/>
      <c r="H1049" s="203"/>
      <c r="I1049" s="203"/>
      <c r="J1049" s="203"/>
      <c r="K1049" s="203"/>
    </row>
    <row r="1050" spans="3:11" ht="15.75" customHeight="1">
      <c r="C1050" s="203"/>
      <c r="D1050" s="203"/>
      <c r="E1050" s="203"/>
      <c r="F1050" s="203"/>
      <c r="G1050" s="203"/>
      <c r="H1050" s="203"/>
      <c r="I1050" s="203"/>
      <c r="J1050" s="203"/>
      <c r="K1050" s="203"/>
    </row>
    <row r="1051" spans="3:11" ht="15.75" customHeight="1">
      <c r="C1051" s="203"/>
      <c r="D1051" s="203"/>
      <c r="E1051" s="203"/>
      <c r="F1051" s="203"/>
      <c r="G1051" s="203"/>
      <c r="H1051" s="203"/>
      <c r="I1051" s="203"/>
      <c r="J1051" s="203"/>
      <c r="K1051" s="203"/>
    </row>
    <row r="1052" spans="3:11" ht="15.75" customHeight="1">
      <c r="C1052" s="203"/>
      <c r="D1052" s="203"/>
      <c r="E1052" s="203"/>
      <c r="F1052" s="203"/>
      <c r="G1052" s="203"/>
      <c r="H1052" s="203"/>
      <c r="I1052" s="203"/>
      <c r="J1052" s="203"/>
      <c r="K1052" s="203"/>
    </row>
    <row r="1053" spans="3:11" ht="15.75" customHeight="1">
      <c r="C1053" s="203"/>
      <c r="D1053" s="203"/>
      <c r="E1053" s="203"/>
      <c r="F1053" s="203"/>
      <c r="G1053" s="203"/>
      <c r="H1053" s="203"/>
      <c r="I1053" s="203"/>
      <c r="J1053" s="203"/>
      <c r="K1053" s="203"/>
    </row>
    <row r="1054" spans="3:11" ht="15.75" customHeight="1">
      <c r="C1054" s="203"/>
      <c r="D1054" s="203"/>
      <c r="E1054" s="203"/>
      <c r="F1054" s="203"/>
      <c r="G1054" s="203"/>
      <c r="H1054" s="203"/>
      <c r="I1054" s="203"/>
      <c r="J1054" s="203"/>
      <c r="K1054" s="203"/>
    </row>
    <row r="1055" spans="3:11" ht="15.75" customHeight="1">
      <c r="C1055" s="203"/>
      <c r="D1055" s="203"/>
      <c r="E1055" s="203"/>
      <c r="F1055" s="203"/>
      <c r="G1055" s="203"/>
      <c r="H1055" s="203"/>
      <c r="I1055" s="203"/>
      <c r="J1055" s="203"/>
      <c r="K1055" s="203"/>
    </row>
    <row r="1056" spans="3:11" ht="15.75" customHeight="1">
      <c r="C1056" s="203"/>
      <c r="D1056" s="203"/>
      <c r="E1056" s="203"/>
      <c r="F1056" s="203"/>
      <c r="G1056" s="203"/>
      <c r="H1056" s="203"/>
      <c r="I1056" s="203"/>
      <c r="J1056" s="203"/>
      <c r="K1056" s="203"/>
    </row>
    <row r="1057" spans="3:11" ht="15.75" customHeight="1">
      <c r="C1057" s="203"/>
      <c r="D1057" s="203"/>
      <c r="E1057" s="203"/>
      <c r="F1057" s="203"/>
      <c r="G1057" s="203"/>
      <c r="H1057" s="203"/>
      <c r="I1057" s="203"/>
      <c r="J1057" s="203"/>
      <c r="K1057" s="203"/>
    </row>
    <row r="1058" spans="3:11" ht="15.75" customHeight="1">
      <c r="C1058" s="203"/>
      <c r="D1058" s="203"/>
      <c r="E1058" s="203"/>
      <c r="F1058" s="203"/>
      <c r="G1058" s="203"/>
      <c r="H1058" s="203"/>
      <c r="I1058" s="203"/>
      <c r="J1058" s="203"/>
      <c r="K1058" s="203"/>
    </row>
    <row r="1059" spans="3:11" ht="15.75" customHeight="1">
      <c r="C1059" s="203"/>
      <c r="D1059" s="203"/>
      <c r="E1059" s="203"/>
      <c r="F1059" s="203"/>
      <c r="G1059" s="203"/>
      <c r="H1059" s="203"/>
      <c r="I1059" s="203"/>
      <c r="J1059" s="203"/>
      <c r="K1059" s="203"/>
    </row>
    <row r="1060" spans="3:11" ht="15.75" customHeight="1">
      <c r="C1060" s="203"/>
      <c r="D1060" s="203"/>
      <c r="E1060" s="203"/>
      <c r="F1060" s="203"/>
      <c r="G1060" s="203"/>
      <c r="H1060" s="203"/>
      <c r="I1060" s="203"/>
      <c r="J1060" s="203"/>
      <c r="K1060" s="203"/>
    </row>
    <row r="1061" spans="3:11" ht="15.75" customHeight="1">
      <c r="C1061" s="203"/>
      <c r="D1061" s="203"/>
      <c r="E1061" s="203"/>
      <c r="F1061" s="203"/>
      <c r="G1061" s="203"/>
      <c r="H1061" s="203"/>
      <c r="I1061" s="203"/>
      <c r="J1061" s="203"/>
      <c r="K1061" s="203"/>
    </row>
    <row r="1062" spans="3:11" ht="15.75" customHeight="1">
      <c r="C1062" s="203"/>
      <c r="D1062" s="203"/>
      <c r="E1062" s="203"/>
      <c r="F1062" s="203"/>
      <c r="G1062" s="203"/>
      <c r="H1062" s="203"/>
      <c r="I1062" s="203"/>
      <c r="J1062" s="203"/>
      <c r="K1062" s="203"/>
    </row>
    <row r="1063" spans="3:11" ht="15.75" customHeight="1">
      <c r="C1063" s="203"/>
      <c r="D1063" s="203"/>
      <c r="E1063" s="203"/>
      <c r="F1063" s="203"/>
      <c r="G1063" s="203"/>
      <c r="H1063" s="203"/>
      <c r="I1063" s="203"/>
      <c r="J1063" s="203"/>
      <c r="K1063" s="203"/>
    </row>
    <row r="1064" spans="3:11" ht="15.75" customHeight="1">
      <c r="C1064" s="203"/>
      <c r="D1064" s="203"/>
      <c r="E1064" s="203"/>
      <c r="F1064" s="203"/>
      <c r="G1064" s="203"/>
      <c r="H1064" s="203"/>
      <c r="I1064" s="203"/>
      <c r="J1064" s="203"/>
      <c r="K1064" s="203"/>
    </row>
    <row r="1065" spans="3:11" ht="15.75" customHeight="1">
      <c r="C1065" s="203"/>
      <c r="D1065" s="203"/>
      <c r="E1065" s="203"/>
      <c r="F1065" s="203"/>
      <c r="G1065" s="203"/>
      <c r="H1065" s="203"/>
      <c r="I1065" s="203"/>
      <c r="J1065" s="203"/>
      <c r="K1065" s="203"/>
    </row>
    <row r="1066" spans="3:11" ht="15.75" customHeight="1">
      <c r="C1066" s="203"/>
      <c r="D1066" s="203"/>
      <c r="E1066" s="203"/>
      <c r="F1066" s="203"/>
      <c r="G1066" s="203"/>
      <c r="H1066" s="203"/>
      <c r="I1066" s="203"/>
      <c r="J1066" s="203"/>
      <c r="K1066" s="203"/>
    </row>
    <row r="1067" spans="3:11" ht="15.75" customHeight="1">
      <c r="C1067" s="203"/>
      <c r="D1067" s="203"/>
      <c r="E1067" s="203"/>
      <c r="F1067" s="203"/>
      <c r="G1067" s="203"/>
      <c r="H1067" s="203"/>
      <c r="I1067" s="203"/>
      <c r="J1067" s="203"/>
      <c r="K1067" s="203"/>
    </row>
    <row r="1068" spans="3:11" ht="15.75" customHeight="1">
      <c r="C1068" s="203"/>
      <c r="D1068" s="203"/>
      <c r="E1068" s="203"/>
      <c r="F1068" s="203"/>
      <c r="G1068" s="203"/>
      <c r="H1068" s="203"/>
      <c r="I1068" s="203"/>
      <c r="J1068" s="203"/>
      <c r="K1068" s="203"/>
    </row>
    <row r="1069" spans="3:11" ht="15.75" customHeight="1">
      <c r="C1069" s="203"/>
      <c r="D1069" s="203"/>
      <c r="E1069" s="203"/>
      <c r="F1069" s="203"/>
      <c r="G1069" s="203"/>
      <c r="H1069" s="203"/>
      <c r="I1069" s="203"/>
      <c r="J1069" s="203"/>
      <c r="K1069" s="203"/>
    </row>
    <row r="1070" spans="3:11" ht="15.75" customHeight="1">
      <c r="C1070" s="203"/>
      <c r="D1070" s="203"/>
      <c r="E1070" s="203"/>
      <c r="F1070" s="203"/>
      <c r="G1070" s="203"/>
      <c r="H1070" s="203"/>
      <c r="I1070" s="203"/>
      <c r="J1070" s="203"/>
      <c r="K1070" s="203"/>
    </row>
    <row r="1071" spans="3:11" ht="15.75" customHeight="1">
      <c r="C1071" s="203"/>
      <c r="D1071" s="203"/>
      <c r="E1071" s="203"/>
      <c r="F1071" s="203"/>
      <c r="G1071" s="203"/>
      <c r="H1071" s="203"/>
      <c r="I1071" s="203"/>
      <c r="J1071" s="203"/>
      <c r="K1071" s="203"/>
    </row>
    <row r="1072" spans="3:11" ht="15.75" customHeight="1">
      <c r="C1072" s="203"/>
      <c r="D1072" s="203"/>
      <c r="E1072" s="203"/>
      <c r="F1072" s="203"/>
      <c r="G1072" s="203"/>
      <c r="H1072" s="203"/>
      <c r="I1072" s="203"/>
      <c r="J1072" s="203"/>
      <c r="K1072" s="203"/>
    </row>
  </sheetData>
  <mergeCells count="107">
    <mergeCell ref="A349:K350"/>
    <mergeCell ref="A37:K37"/>
    <mergeCell ref="A286:K287"/>
    <mergeCell ref="L335:L344"/>
    <mergeCell ref="M335:M344"/>
    <mergeCell ref="N335:N344"/>
    <mergeCell ref="L346:L359"/>
    <mergeCell ref="M346:M359"/>
    <mergeCell ref="N346:N359"/>
    <mergeCell ref="M293:M300"/>
    <mergeCell ref="N293:N300"/>
    <mergeCell ref="A334:E334"/>
    <mergeCell ref="L275:L282"/>
    <mergeCell ref="M275:M282"/>
    <mergeCell ref="N275:N282"/>
    <mergeCell ref="L283:L291"/>
    <mergeCell ref="M283:M291"/>
    <mergeCell ref="N283:N291"/>
    <mergeCell ref="L293:L300"/>
    <mergeCell ref="N311:N319"/>
    <mergeCell ref="N321:N333"/>
    <mergeCell ref="L301:L309"/>
    <mergeCell ref="N301:N309"/>
    <mergeCell ref="N213:N221"/>
    <mergeCell ref="A324:K329"/>
    <mergeCell ref="M301:M309"/>
    <mergeCell ref="N31:N46"/>
    <mergeCell ref="L48:L59"/>
    <mergeCell ref="M48:M59"/>
    <mergeCell ref="N48:N59"/>
    <mergeCell ref="N131:N140"/>
    <mergeCell ref="M121:M130"/>
    <mergeCell ref="L121:L130"/>
    <mergeCell ref="L109:L119"/>
    <mergeCell ref="M109:M119"/>
    <mergeCell ref="N109:N119"/>
    <mergeCell ref="L321:L333"/>
    <mergeCell ref="A274:E274"/>
    <mergeCell ref="L187:L199"/>
    <mergeCell ref="M187:M199"/>
    <mergeCell ref="N187:N199"/>
    <mergeCell ref="L213:L221"/>
    <mergeCell ref="M255:M273"/>
    <mergeCell ref="N255:N273"/>
    <mergeCell ref="L238:L254"/>
    <mergeCell ref="M238:M254"/>
    <mergeCell ref="N238:N254"/>
    <mergeCell ref="L255:L273"/>
    <mergeCell ref="L3:L5"/>
    <mergeCell ref="M3:M5"/>
    <mergeCell ref="N3:N5"/>
    <mergeCell ref="L20:L29"/>
    <mergeCell ref="N201:N212"/>
    <mergeCell ref="M201:M212"/>
    <mergeCell ref="L201:L212"/>
    <mergeCell ref="N227:N237"/>
    <mergeCell ref="M227:M237"/>
    <mergeCell ref="L227:L237"/>
    <mergeCell ref="N61:N70"/>
    <mergeCell ref="L31:L46"/>
    <mergeCell ref="M31:M46"/>
    <mergeCell ref="M167:M186"/>
    <mergeCell ref="N167:N186"/>
    <mergeCell ref="L141:L149"/>
    <mergeCell ref="M141:M149"/>
    <mergeCell ref="N141:N149"/>
    <mergeCell ref="L150:L165"/>
    <mergeCell ref="M150:M165"/>
    <mergeCell ref="N150:N165"/>
    <mergeCell ref="L167:L186"/>
    <mergeCell ref="L131:L140"/>
    <mergeCell ref="M98:M107"/>
    <mergeCell ref="N8:N18"/>
    <mergeCell ref="M8:M18"/>
    <mergeCell ref="L8:L18"/>
    <mergeCell ref="M213:M221"/>
    <mergeCell ref="M321:M333"/>
    <mergeCell ref="L311:L319"/>
    <mergeCell ref="M311:M319"/>
    <mergeCell ref="M20:M29"/>
    <mergeCell ref="M61:M70"/>
    <mergeCell ref="L61:L70"/>
    <mergeCell ref="L87:L96"/>
    <mergeCell ref="M87:M96"/>
    <mergeCell ref="N87:N96"/>
    <mergeCell ref="L98:L107"/>
    <mergeCell ref="N121:N130"/>
    <mergeCell ref="M131:M140"/>
    <mergeCell ref="N20:N29"/>
    <mergeCell ref="N98:N107"/>
    <mergeCell ref="L72:L86"/>
    <mergeCell ref="M72:M86"/>
    <mergeCell ref="N72:N86"/>
    <mergeCell ref="A1:K1"/>
    <mergeCell ref="A2:K2"/>
    <mergeCell ref="A3:A5"/>
    <mergeCell ref="B3:B5"/>
    <mergeCell ref="C3:E3"/>
    <mergeCell ref="I3:K3"/>
    <mergeCell ref="E4:E5"/>
    <mergeCell ref="J4:K4"/>
    <mergeCell ref="A222:K226"/>
    <mergeCell ref="A91:K92"/>
    <mergeCell ref="C4:C5"/>
    <mergeCell ref="D4:D5"/>
    <mergeCell ref="F3:H3"/>
    <mergeCell ref="G4:H4"/>
  </mergeCells>
  <printOptions horizontalCentered="1"/>
  <pageMargins left="7.874015748031496E-2" right="7.874015748031496E-2" top="0.39370078740157483" bottom="0.19685039370078741" header="0.31496062992125984" footer="0.31496062992125984"/>
  <pageSetup paperSize="9" scale="39" fitToHeight="0" orientation="landscape" r:id="rId1"/>
  <headerFooter>
    <oddFooter>&amp;Lกลุ่มติดตามและประเมินผล สำนักวิชาการและแผนงาน&amp;Rหน้า &amp;P จาก &amp;N</oddFooter>
  </headerFooter>
  <rowBreaks count="10" manualBreakCount="10">
    <brk id="46" max="10" man="1"/>
    <brk id="78" max="10" man="1"/>
    <brk id="140" max="10" man="1"/>
    <brk id="166" max="10" man="1"/>
    <brk id="186" max="10" man="1"/>
    <brk id="212" max="10" man="1"/>
    <brk id="237" max="10" man="1"/>
    <brk id="273" max="10" man="1"/>
    <brk id="309" max="10" man="1"/>
    <brk id="344"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สรุปผลงานผลเบิกจ่าย</vt:lpstr>
      <vt:lpstr>สรุปผลงานผลเบิกจ่าย!Print_Area</vt:lpstr>
      <vt:lpstr>สรุปผลงานผลเบิกจ่าย!Print_Titles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ALRO</cp:lastModifiedBy>
  <cp:lastPrinted>2025-10-29T06:42:22Z</cp:lastPrinted>
  <dcterms:created xsi:type="dcterms:W3CDTF">2025-08-06T04:29:04Z</dcterms:created>
  <dcterms:modified xsi:type="dcterms:W3CDTF">2025-10-29T09:00:49Z</dcterms:modified>
</cp:coreProperties>
</file>